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SUMPRODUC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#,##0.0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C1F0F5"/>
      </patternFill>
    </fill>
    <fill>
      <patternFill patternType="solid">
        <fgColor rgb="00FFF2C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4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3" borderId="1" pivotButton="0" quotePrefix="0" xfId="0"/>
    <xf numFmtId="0" fontId="3" fillId="0" borderId="0" pivotButton="0" quotePrefix="0" xfId="0"/>
    <xf numFmtId="165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4" fontId="2" fillId="3" borderId="1" pivotButton="0" quotePrefix="0" xfId="0"/>
    <xf numFmtId="3" fontId="2" fillId="3" borderId="1" pivotButton="0" quotePrefix="0" xfId="0"/>
    <xf numFmtId="166" fontId="2" fillId="3" borderId="1" pivotButton="0" quotePrefix="0" xfId="0"/>
    <xf numFmtId="165" fontId="2" fillId="4" borderId="1" pivotButton="0" quotePrefix="0" xfId="0"/>
    <xf numFmtId="3" fontId="2" fillId="4" borderId="1" pivotButton="0" quotePrefix="0" xfId="0"/>
    <xf numFmtId="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F03 - Conditional Aggregation: SUMIFS, COUNTIFS, AVERAGEIFS, MINIFS, MAXIFS and SUMPRODUCT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Sales</t>
        </is>
      </c>
      <c r="C7" s="5" t="inlineStr">
        <is>
          <t>Transaction data: 200 orders with date, product, region, channel, units, net price and net sales.</t>
        </is>
      </c>
    </row>
    <row r="8">
      <c r="B8" s="4" t="inlineStr">
        <is>
          <t>Summary</t>
        </is>
      </c>
      <c r="C8" s="5" t="inlineStr">
        <is>
          <t>SUMIFS with cell criteria, date ranges and operators; a product x region grid from one formula; COUNTIFS, AVERAGEIFS, MAXIFS and MINIFS.</t>
        </is>
      </c>
    </row>
    <row r="9">
      <c r="B9" s="4" t="inlineStr">
        <is>
          <t>SUMPRODUCT</t>
        </is>
      </c>
      <c r="C9" s="5" t="inlineStr">
        <is>
          <t>SUMPRODUCT: weighted average price, conditional sums with AND and OR logic, weighted price for one product.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200 illustrative orders in 2025 for five fictional products, four regions and two channels. Every product-region combination has at least two orders. Units drawn on a log scale between 20 and 3,000; net price = a product base price reduced for larger orders (about 7% less per tenfold increase in units), +/-3% noise. No currency implied.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G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45660</v>
      </c>
      <c r="B2" s="7" t="inlineStr">
        <is>
          <t>Hemaxa 40 mg/mL</t>
        </is>
      </c>
      <c r="C2" s="7" t="inlineStr">
        <is>
          <t>West</t>
        </is>
      </c>
      <c r="D2" s="7" t="inlineStr">
        <is>
          <t>Hospital</t>
        </is>
      </c>
      <c r="E2" s="12" t="n">
        <v>179</v>
      </c>
      <c r="F2" s="13" t="n">
        <v>616.89</v>
      </c>
      <c r="G2" s="14">
        <f>E2*F2</f>
        <v/>
      </c>
    </row>
    <row r="3">
      <c r="A3" s="11" t="n">
        <v>45661</v>
      </c>
      <c r="B3" s="7" t="inlineStr">
        <is>
          <t>Oncavir 100 mg/mL</t>
        </is>
      </c>
      <c r="C3" s="7" t="inlineStr">
        <is>
          <t>East</t>
        </is>
      </c>
      <c r="D3" s="7" t="inlineStr">
        <is>
          <t>Hospital</t>
        </is>
      </c>
      <c r="E3" s="12" t="n">
        <v>281</v>
      </c>
      <c r="F3" s="13" t="n">
        <v>1776.03</v>
      </c>
      <c r="G3" s="14">
        <f>E3*F3</f>
        <v/>
      </c>
    </row>
    <row r="4">
      <c r="A4" s="11" t="n">
        <v>45663</v>
      </c>
      <c r="B4" s="7" t="inlineStr">
        <is>
          <t>Hemaxa 40 mg/mL</t>
        </is>
      </c>
      <c r="C4" s="7" t="inlineStr">
        <is>
          <t>West</t>
        </is>
      </c>
      <c r="D4" s="7" t="inlineStr">
        <is>
          <t>Retail</t>
        </is>
      </c>
      <c r="E4" s="12" t="n">
        <v>87</v>
      </c>
      <c r="F4" s="13" t="n">
        <v>636.5599999999999</v>
      </c>
      <c r="G4" s="14">
        <f>E4*F4</f>
        <v/>
      </c>
    </row>
    <row r="5">
      <c r="A5" s="11" t="n">
        <v>45665</v>
      </c>
      <c r="B5" s="7" t="inlineStr">
        <is>
          <t>Velorin 20 mg</t>
        </is>
      </c>
      <c r="C5" s="7" t="inlineStr">
        <is>
          <t>South</t>
        </is>
      </c>
      <c r="D5" s="7" t="inlineStr">
        <is>
          <t>Hospital</t>
        </is>
      </c>
      <c r="E5" s="12" t="n">
        <v>875</v>
      </c>
      <c r="F5" s="13" t="n">
        <v>90.18000000000001</v>
      </c>
      <c r="G5" s="14">
        <f>E5*F5</f>
        <v/>
      </c>
    </row>
    <row r="6">
      <c r="A6" s="11" t="n">
        <v>45666</v>
      </c>
      <c r="B6" s="7" t="inlineStr">
        <is>
          <t>Neurolin 50 mg</t>
        </is>
      </c>
      <c r="C6" s="7" t="inlineStr">
        <is>
          <t>South</t>
        </is>
      </c>
      <c r="D6" s="7" t="inlineStr">
        <is>
          <t>Retail</t>
        </is>
      </c>
      <c r="E6" s="12" t="n">
        <v>255</v>
      </c>
      <c r="F6" s="13" t="n">
        <v>65.77</v>
      </c>
      <c r="G6" s="14">
        <f>E6*F6</f>
        <v/>
      </c>
    </row>
    <row r="7">
      <c r="A7" s="11" t="n">
        <v>45669</v>
      </c>
      <c r="B7" s="7" t="inlineStr">
        <is>
          <t>Hemaxa 40 mg/mL</t>
        </is>
      </c>
      <c r="C7" s="7" t="inlineStr">
        <is>
          <t>West</t>
        </is>
      </c>
      <c r="D7" s="7" t="inlineStr">
        <is>
          <t>Hospital</t>
        </is>
      </c>
      <c r="E7" s="12" t="n">
        <v>508</v>
      </c>
      <c r="F7" s="13" t="n">
        <v>603.8</v>
      </c>
      <c r="G7" s="14">
        <f>E7*F7</f>
        <v/>
      </c>
    </row>
    <row r="8">
      <c r="A8" s="11" t="n">
        <v>45669</v>
      </c>
      <c r="B8" s="7" t="inlineStr">
        <is>
          <t>Cardexa 10 mg</t>
        </is>
      </c>
      <c r="C8" s="7" t="inlineStr">
        <is>
          <t>East</t>
        </is>
      </c>
      <c r="D8" s="7" t="inlineStr">
        <is>
          <t>Hospital</t>
        </is>
      </c>
      <c r="E8" s="12" t="n">
        <v>128</v>
      </c>
      <c r="F8" s="13" t="n">
        <v>41.87</v>
      </c>
      <c r="G8" s="14">
        <f>E8*F8</f>
        <v/>
      </c>
    </row>
    <row r="9">
      <c r="A9" s="11" t="n">
        <v>45672</v>
      </c>
      <c r="B9" s="7" t="inlineStr">
        <is>
          <t>Hemaxa 40 mg/mL</t>
        </is>
      </c>
      <c r="C9" s="7" t="inlineStr">
        <is>
          <t>West</t>
        </is>
      </c>
      <c r="D9" s="7" t="inlineStr">
        <is>
          <t>Hospital</t>
        </is>
      </c>
      <c r="E9" s="12" t="n">
        <v>34</v>
      </c>
      <c r="F9" s="13" t="n">
        <v>650.51</v>
      </c>
      <c r="G9" s="14">
        <f>E9*F9</f>
        <v/>
      </c>
    </row>
    <row r="10">
      <c r="A10" s="11" t="n">
        <v>45674</v>
      </c>
      <c r="B10" s="7" t="inlineStr">
        <is>
          <t>Oncavir 100 mg/mL</t>
        </is>
      </c>
      <c r="C10" s="7" t="inlineStr">
        <is>
          <t>West</t>
        </is>
      </c>
      <c r="D10" s="7" t="inlineStr">
        <is>
          <t>Retail</t>
        </is>
      </c>
      <c r="E10" s="12" t="n">
        <v>322</v>
      </c>
      <c r="F10" s="13" t="n">
        <v>1762.69</v>
      </c>
      <c r="G10" s="14">
        <f>E10*F10</f>
        <v/>
      </c>
    </row>
    <row r="11">
      <c r="A11" s="11" t="n">
        <v>45676</v>
      </c>
      <c r="B11" s="7" t="inlineStr">
        <is>
          <t>Velorin 20 mg</t>
        </is>
      </c>
      <c r="C11" s="7" t="inlineStr">
        <is>
          <t>North</t>
        </is>
      </c>
      <c r="D11" s="7" t="inlineStr">
        <is>
          <t>Retail</t>
        </is>
      </c>
      <c r="E11" s="12" t="n">
        <v>95</v>
      </c>
      <c r="F11" s="13" t="n">
        <v>92.40000000000001</v>
      </c>
      <c r="G11" s="14">
        <f>E11*F11</f>
        <v/>
      </c>
    </row>
    <row r="12">
      <c r="A12" s="11" t="n">
        <v>45677</v>
      </c>
      <c r="B12" s="7" t="inlineStr">
        <is>
          <t>Oncavir 100 mg/mL</t>
        </is>
      </c>
      <c r="C12" s="7" t="inlineStr">
        <is>
          <t>North</t>
        </is>
      </c>
      <c r="D12" s="7" t="inlineStr">
        <is>
          <t>Hospital</t>
        </is>
      </c>
      <c r="E12" s="12" t="n">
        <v>722</v>
      </c>
      <c r="F12" s="13" t="n">
        <v>1727.8</v>
      </c>
      <c r="G12" s="14">
        <f>E12*F12</f>
        <v/>
      </c>
    </row>
    <row r="13">
      <c r="A13" s="11" t="n">
        <v>45679</v>
      </c>
      <c r="B13" s="7" t="inlineStr">
        <is>
          <t>Cardexa 10 mg</t>
        </is>
      </c>
      <c r="C13" s="7" t="inlineStr">
        <is>
          <t>North</t>
        </is>
      </c>
      <c r="D13" s="7" t="inlineStr">
        <is>
          <t>Retail</t>
        </is>
      </c>
      <c r="E13" s="12" t="n">
        <v>32</v>
      </c>
      <c r="F13" s="13" t="n">
        <v>42.03</v>
      </c>
      <c r="G13" s="14">
        <f>E13*F13</f>
        <v/>
      </c>
    </row>
    <row r="14">
      <c r="A14" s="11" t="n">
        <v>45680</v>
      </c>
      <c r="B14" s="7" t="inlineStr">
        <is>
          <t>Velorin 20 mg</t>
        </is>
      </c>
      <c r="C14" s="7" t="inlineStr">
        <is>
          <t>West</t>
        </is>
      </c>
      <c r="D14" s="7" t="inlineStr">
        <is>
          <t>Hospital</t>
        </is>
      </c>
      <c r="E14" s="12" t="n">
        <v>24</v>
      </c>
      <c r="F14" s="13" t="n">
        <v>98.27</v>
      </c>
      <c r="G14" s="14">
        <f>E14*F14</f>
        <v/>
      </c>
    </row>
    <row r="15">
      <c r="A15" s="11" t="n">
        <v>45682</v>
      </c>
      <c r="B15" s="7" t="inlineStr">
        <is>
          <t>Oncavir 100 mg/mL</t>
        </is>
      </c>
      <c r="C15" s="7" t="inlineStr">
        <is>
          <t>East</t>
        </is>
      </c>
      <c r="D15" s="7" t="inlineStr">
        <is>
          <t>Retail</t>
        </is>
      </c>
      <c r="E15" s="12" t="n">
        <v>1605</v>
      </c>
      <c r="F15" s="13" t="n">
        <v>1701.13</v>
      </c>
      <c r="G15" s="14">
        <f>E15*F15</f>
        <v/>
      </c>
    </row>
    <row r="16">
      <c r="A16" s="11" t="n">
        <v>45685</v>
      </c>
      <c r="B16" s="7" t="inlineStr">
        <is>
          <t>Cardexa 10 mg</t>
        </is>
      </c>
      <c r="C16" s="7" t="inlineStr">
        <is>
          <t>West</t>
        </is>
      </c>
      <c r="D16" s="7" t="inlineStr">
        <is>
          <t>Hospital</t>
        </is>
      </c>
      <c r="E16" s="12" t="n">
        <v>117</v>
      </c>
      <c r="F16" s="13" t="n">
        <v>41.81</v>
      </c>
      <c r="G16" s="14">
        <f>E16*F16</f>
        <v/>
      </c>
    </row>
    <row r="17">
      <c r="A17" s="11" t="n">
        <v>45686</v>
      </c>
      <c r="B17" s="7" t="inlineStr">
        <is>
          <t>Cardexa 10 mg</t>
        </is>
      </c>
      <c r="C17" s="7" t="inlineStr">
        <is>
          <t>North</t>
        </is>
      </c>
      <c r="D17" s="7" t="inlineStr">
        <is>
          <t>Hospital</t>
        </is>
      </c>
      <c r="E17" s="12" t="n">
        <v>77</v>
      </c>
      <c r="F17" s="13" t="n">
        <v>40.5</v>
      </c>
      <c r="G17" s="14">
        <f>E17*F17</f>
        <v/>
      </c>
    </row>
    <row r="18">
      <c r="A18" s="11" t="n">
        <v>45687</v>
      </c>
      <c r="B18" s="7" t="inlineStr">
        <is>
          <t>Velorin 20 mg</t>
        </is>
      </c>
      <c r="C18" s="7" t="inlineStr">
        <is>
          <t>East</t>
        </is>
      </c>
      <c r="D18" s="7" t="inlineStr">
        <is>
          <t>Hospital</t>
        </is>
      </c>
      <c r="E18" s="12" t="n">
        <v>50</v>
      </c>
      <c r="F18" s="13" t="n">
        <v>94.31</v>
      </c>
      <c r="G18" s="14">
        <f>E18*F18</f>
        <v/>
      </c>
    </row>
    <row r="19">
      <c r="A19" s="11" t="n">
        <v>45690</v>
      </c>
      <c r="B19" s="7" t="inlineStr">
        <is>
          <t>Hemaxa 40 mg/mL</t>
        </is>
      </c>
      <c r="C19" s="7" t="inlineStr">
        <is>
          <t>North</t>
        </is>
      </c>
      <c r="D19" s="7" t="inlineStr">
        <is>
          <t>Retail</t>
        </is>
      </c>
      <c r="E19" s="12" t="n">
        <v>1191</v>
      </c>
      <c r="F19" s="13" t="n">
        <v>587.64</v>
      </c>
      <c r="G19" s="14">
        <f>E19*F19</f>
        <v/>
      </c>
    </row>
    <row r="20">
      <c r="A20" s="11" t="n">
        <v>45691</v>
      </c>
      <c r="B20" s="7" t="inlineStr">
        <is>
          <t>Cardexa 10 mg</t>
        </is>
      </c>
      <c r="C20" s="7" t="inlineStr">
        <is>
          <t>North</t>
        </is>
      </c>
      <c r="D20" s="7" t="inlineStr">
        <is>
          <t>Retail</t>
        </is>
      </c>
      <c r="E20" s="12" t="n">
        <v>1091</v>
      </c>
      <c r="F20" s="13" t="n">
        <v>38.21</v>
      </c>
      <c r="G20" s="14">
        <f>E20*F20</f>
        <v/>
      </c>
    </row>
    <row r="21">
      <c r="A21" s="11" t="n">
        <v>45693</v>
      </c>
      <c r="B21" s="7" t="inlineStr">
        <is>
          <t>Neurolin 50 mg</t>
        </is>
      </c>
      <c r="C21" s="7" t="inlineStr">
        <is>
          <t>West</t>
        </is>
      </c>
      <c r="D21" s="7" t="inlineStr">
        <is>
          <t>Hospital</t>
        </is>
      </c>
      <c r="E21" s="12" t="n">
        <v>55</v>
      </c>
      <c r="F21" s="13" t="n">
        <v>69.81</v>
      </c>
      <c r="G21" s="14">
        <f>E21*F21</f>
        <v/>
      </c>
    </row>
    <row r="22">
      <c r="A22" s="11" t="n">
        <v>45696</v>
      </c>
      <c r="B22" s="7" t="inlineStr">
        <is>
          <t>Neurolin 50 mg</t>
        </is>
      </c>
      <c r="C22" s="7" t="inlineStr">
        <is>
          <t>North</t>
        </is>
      </c>
      <c r="D22" s="7" t="inlineStr">
        <is>
          <t>Hospital</t>
        </is>
      </c>
      <c r="E22" s="12" t="n">
        <v>1361</v>
      </c>
      <c r="F22" s="13" t="n">
        <v>63.73</v>
      </c>
      <c r="G22" s="14">
        <f>E22*F22</f>
        <v/>
      </c>
    </row>
    <row r="23">
      <c r="A23" s="11" t="n">
        <v>45698</v>
      </c>
      <c r="B23" s="7" t="inlineStr">
        <is>
          <t>Neurolin 50 mg</t>
        </is>
      </c>
      <c r="C23" s="7" t="inlineStr">
        <is>
          <t>South</t>
        </is>
      </c>
      <c r="D23" s="7" t="inlineStr">
        <is>
          <t>Retail</t>
        </is>
      </c>
      <c r="E23" s="12" t="n">
        <v>97</v>
      </c>
      <c r="F23" s="13" t="n">
        <v>71.34</v>
      </c>
      <c r="G23" s="14">
        <f>E23*F23</f>
        <v/>
      </c>
    </row>
    <row r="24">
      <c r="A24" s="11" t="n">
        <v>45699</v>
      </c>
      <c r="B24" s="7" t="inlineStr">
        <is>
          <t>Oncavir 100 mg/mL</t>
        </is>
      </c>
      <c r="C24" s="7" t="inlineStr">
        <is>
          <t>South</t>
        </is>
      </c>
      <c r="D24" s="7" t="inlineStr">
        <is>
          <t>Retail</t>
        </is>
      </c>
      <c r="E24" s="12" t="n">
        <v>2673</v>
      </c>
      <c r="F24" s="13" t="n">
        <v>1646.44</v>
      </c>
      <c r="G24" s="14">
        <f>E24*F24</f>
        <v/>
      </c>
    </row>
    <row r="25">
      <c r="A25" s="11" t="n">
        <v>45701</v>
      </c>
      <c r="B25" s="7" t="inlineStr">
        <is>
          <t>Neurolin 50 mg</t>
        </is>
      </c>
      <c r="C25" s="7" t="inlineStr">
        <is>
          <t>East</t>
        </is>
      </c>
      <c r="D25" s="7" t="inlineStr">
        <is>
          <t>Retail</t>
        </is>
      </c>
      <c r="E25" s="12" t="n">
        <v>23</v>
      </c>
      <c r="F25" s="13" t="n">
        <v>71.40000000000001</v>
      </c>
      <c r="G25" s="14">
        <f>E25*F25</f>
        <v/>
      </c>
    </row>
    <row r="26">
      <c r="A26" s="11" t="n">
        <v>45702</v>
      </c>
      <c r="B26" s="7" t="inlineStr">
        <is>
          <t>Neurolin 50 mg</t>
        </is>
      </c>
      <c r="C26" s="7" t="inlineStr">
        <is>
          <t>South</t>
        </is>
      </c>
      <c r="D26" s="7" t="inlineStr">
        <is>
          <t>Hospital</t>
        </is>
      </c>
      <c r="E26" s="12" t="n">
        <v>949</v>
      </c>
      <c r="F26" s="13" t="n">
        <v>65.34999999999999</v>
      </c>
      <c r="G26" s="14">
        <f>E26*F26</f>
        <v/>
      </c>
    </row>
    <row r="27">
      <c r="A27" s="11" t="n">
        <v>45705</v>
      </c>
      <c r="B27" s="7" t="inlineStr">
        <is>
          <t>Cardexa 10 mg</t>
        </is>
      </c>
      <c r="C27" s="7" t="inlineStr">
        <is>
          <t>North</t>
        </is>
      </c>
      <c r="D27" s="7" t="inlineStr">
        <is>
          <t>Hospital</t>
        </is>
      </c>
      <c r="E27" s="12" t="n">
        <v>275</v>
      </c>
      <c r="F27" s="13" t="n">
        <v>39.77</v>
      </c>
      <c r="G27" s="14">
        <f>E27*F27</f>
        <v/>
      </c>
    </row>
    <row r="28">
      <c r="A28" s="11" t="n">
        <v>45706</v>
      </c>
      <c r="B28" s="7" t="inlineStr">
        <is>
          <t>Neurolin 50 mg</t>
        </is>
      </c>
      <c r="C28" s="7" t="inlineStr">
        <is>
          <t>North</t>
        </is>
      </c>
      <c r="D28" s="7" t="inlineStr">
        <is>
          <t>Hospital</t>
        </is>
      </c>
      <c r="E28" s="12" t="n">
        <v>24</v>
      </c>
      <c r="F28" s="13" t="n">
        <v>72.66</v>
      </c>
      <c r="G28" s="14">
        <f>E28*F28</f>
        <v/>
      </c>
    </row>
    <row r="29">
      <c r="A29" s="11" t="n">
        <v>45708</v>
      </c>
      <c r="B29" s="7" t="inlineStr">
        <is>
          <t>Cardexa 10 mg</t>
        </is>
      </c>
      <c r="C29" s="7" t="inlineStr">
        <is>
          <t>West</t>
        </is>
      </c>
      <c r="D29" s="7" t="inlineStr">
        <is>
          <t>Hospital</t>
        </is>
      </c>
      <c r="E29" s="12" t="n">
        <v>340</v>
      </c>
      <c r="F29" s="13" t="n">
        <v>40.69</v>
      </c>
      <c r="G29" s="14">
        <f>E29*F29</f>
        <v/>
      </c>
    </row>
    <row r="30">
      <c r="A30" s="11" t="n">
        <v>45709</v>
      </c>
      <c r="B30" s="7" t="inlineStr">
        <is>
          <t>Oncavir 100 mg/mL</t>
        </is>
      </c>
      <c r="C30" s="7" t="inlineStr">
        <is>
          <t>West</t>
        </is>
      </c>
      <c r="D30" s="7" t="inlineStr">
        <is>
          <t>Hospital</t>
        </is>
      </c>
      <c r="E30" s="12" t="n">
        <v>207</v>
      </c>
      <c r="F30" s="13" t="n">
        <v>1728.35</v>
      </c>
      <c r="G30" s="14">
        <f>E30*F30</f>
        <v/>
      </c>
    </row>
    <row r="31">
      <c r="A31" s="11" t="n">
        <v>45711</v>
      </c>
      <c r="B31" s="7" t="inlineStr">
        <is>
          <t>Oncavir 100 mg/mL</t>
        </is>
      </c>
      <c r="C31" s="7" t="inlineStr">
        <is>
          <t>West</t>
        </is>
      </c>
      <c r="D31" s="7" t="inlineStr">
        <is>
          <t>Hospital</t>
        </is>
      </c>
      <c r="E31" s="12" t="n">
        <v>121</v>
      </c>
      <c r="F31" s="13" t="n">
        <v>1773.45</v>
      </c>
      <c r="G31" s="14">
        <f>E31*F31</f>
        <v/>
      </c>
    </row>
    <row r="32">
      <c r="A32" s="11" t="n">
        <v>45713</v>
      </c>
      <c r="B32" s="7" t="inlineStr">
        <is>
          <t>Velorin 20 mg</t>
        </is>
      </c>
      <c r="C32" s="7" t="inlineStr">
        <is>
          <t>North</t>
        </is>
      </c>
      <c r="D32" s="7" t="inlineStr">
        <is>
          <t>Retail</t>
        </is>
      </c>
      <c r="E32" s="12" t="n">
        <v>297</v>
      </c>
      <c r="F32" s="13" t="n">
        <v>93.25</v>
      </c>
      <c r="G32" s="14">
        <f>E32*F32</f>
        <v/>
      </c>
    </row>
    <row r="33">
      <c r="A33" s="11" t="n">
        <v>45716</v>
      </c>
      <c r="B33" s="7" t="inlineStr">
        <is>
          <t>Velorin 20 mg</t>
        </is>
      </c>
      <c r="C33" s="7" t="inlineStr">
        <is>
          <t>South</t>
        </is>
      </c>
      <c r="D33" s="7" t="inlineStr">
        <is>
          <t>Retail</t>
        </is>
      </c>
      <c r="E33" s="12" t="n">
        <v>1567</v>
      </c>
      <c r="F33" s="13" t="n">
        <v>87.05</v>
      </c>
      <c r="G33" s="14">
        <f>E33*F33</f>
        <v/>
      </c>
    </row>
    <row r="34">
      <c r="A34" s="11" t="n">
        <v>45716</v>
      </c>
      <c r="B34" s="7" t="inlineStr">
        <is>
          <t>Velorin 20 mg</t>
        </is>
      </c>
      <c r="C34" s="7" t="inlineStr">
        <is>
          <t>South</t>
        </is>
      </c>
      <c r="D34" s="7" t="inlineStr">
        <is>
          <t>Hospital</t>
        </is>
      </c>
      <c r="E34" s="12" t="n">
        <v>1474</v>
      </c>
      <c r="F34" s="13" t="n">
        <v>86.75</v>
      </c>
      <c r="G34" s="14">
        <f>E34*F34</f>
        <v/>
      </c>
    </row>
    <row r="35">
      <c r="A35" s="11" t="n">
        <v>45718</v>
      </c>
      <c r="B35" s="7" t="inlineStr">
        <is>
          <t>Hemaxa 40 mg/mL</t>
        </is>
      </c>
      <c r="C35" s="7" t="inlineStr">
        <is>
          <t>North</t>
        </is>
      </c>
      <c r="D35" s="7" t="inlineStr">
        <is>
          <t>Hospital</t>
        </is>
      </c>
      <c r="E35" s="12" t="n">
        <v>814</v>
      </c>
      <c r="F35" s="13" t="n">
        <v>580.9</v>
      </c>
      <c r="G35" s="14">
        <f>E35*F35</f>
        <v/>
      </c>
    </row>
    <row r="36">
      <c r="A36" s="11" t="n">
        <v>45720</v>
      </c>
      <c r="B36" s="7" t="inlineStr">
        <is>
          <t>Velorin 20 mg</t>
        </is>
      </c>
      <c r="C36" s="7" t="inlineStr">
        <is>
          <t>East</t>
        </is>
      </c>
      <c r="D36" s="7" t="inlineStr">
        <is>
          <t>Hospital</t>
        </is>
      </c>
      <c r="E36" s="12" t="n">
        <v>1498</v>
      </c>
      <c r="F36" s="13" t="n">
        <v>85.84999999999999</v>
      </c>
      <c r="G36" s="14">
        <f>E36*F36</f>
        <v/>
      </c>
    </row>
    <row r="37">
      <c r="A37" s="11" t="n">
        <v>45722</v>
      </c>
      <c r="B37" s="7" t="inlineStr">
        <is>
          <t>Hemaxa 40 mg/mL</t>
        </is>
      </c>
      <c r="C37" s="7" t="inlineStr">
        <is>
          <t>East</t>
        </is>
      </c>
      <c r="D37" s="7" t="inlineStr">
        <is>
          <t>Retail</t>
        </is>
      </c>
      <c r="E37" s="12" t="n">
        <v>97</v>
      </c>
      <c r="F37" s="13" t="n">
        <v>638.6</v>
      </c>
      <c r="G37" s="14">
        <f>E37*F37</f>
        <v/>
      </c>
    </row>
    <row r="38">
      <c r="A38" s="11" t="n">
        <v>45725</v>
      </c>
      <c r="B38" s="7" t="inlineStr">
        <is>
          <t>Neurolin 50 mg</t>
        </is>
      </c>
      <c r="C38" s="7" t="inlineStr">
        <is>
          <t>East</t>
        </is>
      </c>
      <c r="D38" s="7" t="inlineStr">
        <is>
          <t>Hospital</t>
        </is>
      </c>
      <c r="E38" s="12" t="n">
        <v>1381</v>
      </c>
      <c r="F38" s="13" t="n">
        <v>64.7</v>
      </c>
      <c r="G38" s="14">
        <f>E38*F38</f>
        <v/>
      </c>
    </row>
    <row r="39">
      <c r="A39" s="11" t="n">
        <v>45726</v>
      </c>
      <c r="B39" s="7" t="inlineStr">
        <is>
          <t>Hemaxa 40 mg/mL</t>
        </is>
      </c>
      <c r="C39" s="7" t="inlineStr">
        <is>
          <t>North</t>
        </is>
      </c>
      <c r="D39" s="7" t="inlineStr">
        <is>
          <t>Retail</t>
        </is>
      </c>
      <c r="E39" s="12" t="n">
        <v>214</v>
      </c>
      <c r="F39" s="13" t="n">
        <v>596.52</v>
      </c>
      <c r="G39" s="14">
        <f>E39*F39</f>
        <v/>
      </c>
    </row>
    <row r="40">
      <c r="A40" s="11" t="n">
        <v>45728</v>
      </c>
      <c r="B40" s="7" t="inlineStr">
        <is>
          <t>Hemaxa 40 mg/mL</t>
        </is>
      </c>
      <c r="C40" s="7" t="inlineStr">
        <is>
          <t>West</t>
        </is>
      </c>
      <c r="D40" s="7" t="inlineStr">
        <is>
          <t>Hospital</t>
        </is>
      </c>
      <c r="E40" s="12" t="n">
        <v>517</v>
      </c>
      <c r="F40" s="13" t="n">
        <v>588.26</v>
      </c>
      <c r="G40" s="14">
        <f>E40*F40</f>
        <v/>
      </c>
    </row>
    <row r="41">
      <c r="A41" s="11" t="n">
        <v>45730</v>
      </c>
      <c r="B41" s="7" t="inlineStr">
        <is>
          <t>Hemaxa 40 mg/mL</t>
        </is>
      </c>
      <c r="C41" s="7" t="inlineStr">
        <is>
          <t>South</t>
        </is>
      </c>
      <c r="D41" s="7" t="inlineStr">
        <is>
          <t>Retail</t>
        </is>
      </c>
      <c r="E41" s="12" t="n">
        <v>888</v>
      </c>
      <c r="F41" s="13" t="n">
        <v>581.25</v>
      </c>
      <c r="G41" s="14">
        <f>E41*F41</f>
        <v/>
      </c>
    </row>
    <row r="42">
      <c r="A42" s="11" t="n">
        <v>45731</v>
      </c>
      <c r="B42" s="7" t="inlineStr">
        <is>
          <t>Velorin 20 mg</t>
        </is>
      </c>
      <c r="C42" s="7" t="inlineStr">
        <is>
          <t>South</t>
        </is>
      </c>
      <c r="D42" s="7" t="inlineStr">
        <is>
          <t>Retail</t>
        </is>
      </c>
      <c r="E42" s="12" t="n">
        <v>1812</v>
      </c>
      <c r="F42" s="13" t="n">
        <v>86.75</v>
      </c>
      <c r="G42" s="14">
        <f>E42*F42</f>
        <v/>
      </c>
    </row>
    <row r="43">
      <c r="A43" s="11" t="n">
        <v>45734</v>
      </c>
      <c r="B43" s="7" t="inlineStr">
        <is>
          <t>Neurolin 50 mg</t>
        </is>
      </c>
      <c r="C43" s="7" t="inlineStr">
        <is>
          <t>North</t>
        </is>
      </c>
      <c r="D43" s="7" t="inlineStr">
        <is>
          <t>Retail</t>
        </is>
      </c>
      <c r="E43" s="12" t="n">
        <v>188</v>
      </c>
      <c r="F43" s="13" t="n">
        <v>67.65000000000001</v>
      </c>
      <c r="G43" s="14">
        <f>E43*F43</f>
        <v/>
      </c>
    </row>
    <row r="44">
      <c r="A44" s="11" t="n">
        <v>45736</v>
      </c>
      <c r="B44" s="7" t="inlineStr">
        <is>
          <t>Velorin 20 mg</t>
        </is>
      </c>
      <c r="C44" s="7" t="inlineStr">
        <is>
          <t>East</t>
        </is>
      </c>
      <c r="D44" s="7" t="inlineStr">
        <is>
          <t>Hospital</t>
        </is>
      </c>
      <c r="E44" s="12" t="n">
        <v>2577</v>
      </c>
      <c r="F44" s="13" t="n">
        <v>86.14</v>
      </c>
      <c r="G44" s="14">
        <f>E44*F44</f>
        <v/>
      </c>
    </row>
    <row r="45">
      <c r="A45" s="11" t="n">
        <v>45737</v>
      </c>
      <c r="B45" s="7" t="inlineStr">
        <is>
          <t>Neurolin 50 mg</t>
        </is>
      </c>
      <c r="C45" s="7" t="inlineStr">
        <is>
          <t>East</t>
        </is>
      </c>
      <c r="D45" s="7" t="inlineStr">
        <is>
          <t>Retail</t>
        </is>
      </c>
      <c r="E45" s="12" t="n">
        <v>41</v>
      </c>
      <c r="F45" s="13" t="n">
        <v>71.33</v>
      </c>
      <c r="G45" s="14">
        <f>E45*F45</f>
        <v/>
      </c>
    </row>
    <row r="46">
      <c r="A46" s="11" t="n">
        <v>45738</v>
      </c>
      <c r="B46" s="7" t="inlineStr">
        <is>
          <t>Neurolin 50 mg</t>
        </is>
      </c>
      <c r="C46" s="7" t="inlineStr">
        <is>
          <t>South</t>
        </is>
      </c>
      <c r="D46" s="7" t="inlineStr">
        <is>
          <t>Hospital</t>
        </is>
      </c>
      <c r="E46" s="12" t="n">
        <v>57</v>
      </c>
      <c r="F46" s="13" t="n">
        <v>69.39</v>
      </c>
      <c r="G46" s="14">
        <f>E46*F46</f>
        <v/>
      </c>
    </row>
    <row r="47">
      <c r="A47" s="11" t="n">
        <v>45741</v>
      </c>
      <c r="B47" s="7" t="inlineStr">
        <is>
          <t>Hemaxa 40 mg/mL</t>
        </is>
      </c>
      <c r="C47" s="7" t="inlineStr">
        <is>
          <t>North</t>
        </is>
      </c>
      <c r="D47" s="7" t="inlineStr">
        <is>
          <t>Hospital</t>
        </is>
      </c>
      <c r="E47" s="12" t="n">
        <v>485</v>
      </c>
      <c r="F47" s="13" t="n">
        <v>583.5700000000001</v>
      </c>
      <c r="G47" s="14">
        <f>E47*F47</f>
        <v/>
      </c>
    </row>
    <row r="48">
      <c r="A48" s="11" t="n">
        <v>45742</v>
      </c>
      <c r="B48" s="7" t="inlineStr">
        <is>
          <t>Oncavir 100 mg/mL</t>
        </is>
      </c>
      <c r="C48" s="7" t="inlineStr">
        <is>
          <t>South</t>
        </is>
      </c>
      <c r="D48" s="7" t="inlineStr">
        <is>
          <t>Retail</t>
        </is>
      </c>
      <c r="E48" s="12" t="n">
        <v>233</v>
      </c>
      <c r="F48" s="13" t="n">
        <v>1718.79</v>
      </c>
      <c r="G48" s="14">
        <f>E48*F48</f>
        <v/>
      </c>
    </row>
    <row r="49">
      <c r="A49" s="11" t="n">
        <v>45744</v>
      </c>
      <c r="B49" s="7" t="inlineStr">
        <is>
          <t>Neurolin 50 mg</t>
        </is>
      </c>
      <c r="C49" s="7" t="inlineStr">
        <is>
          <t>West</t>
        </is>
      </c>
      <c r="D49" s="7" t="inlineStr">
        <is>
          <t>Retail</t>
        </is>
      </c>
      <c r="E49" s="12" t="n">
        <v>188</v>
      </c>
      <c r="F49" s="13" t="n">
        <v>67.84</v>
      </c>
      <c r="G49" s="14">
        <f>E49*F49</f>
        <v/>
      </c>
    </row>
    <row r="50">
      <c r="A50" s="11" t="n">
        <v>45745</v>
      </c>
      <c r="B50" s="7" t="inlineStr">
        <is>
          <t>Hemaxa 40 mg/mL</t>
        </is>
      </c>
      <c r="C50" s="7" t="inlineStr">
        <is>
          <t>North</t>
        </is>
      </c>
      <c r="D50" s="7" t="inlineStr">
        <is>
          <t>Hospital</t>
        </is>
      </c>
      <c r="E50" s="12" t="n">
        <v>150</v>
      </c>
      <c r="F50" s="13" t="n">
        <v>615.47</v>
      </c>
      <c r="G50" s="14">
        <f>E50*F50</f>
        <v/>
      </c>
    </row>
    <row r="51">
      <c r="A51" s="11" t="n">
        <v>45747</v>
      </c>
      <c r="B51" s="7" t="inlineStr">
        <is>
          <t>Velorin 20 mg</t>
        </is>
      </c>
      <c r="C51" s="7" t="inlineStr">
        <is>
          <t>South</t>
        </is>
      </c>
      <c r="D51" s="7" t="inlineStr">
        <is>
          <t>Hospital</t>
        </is>
      </c>
      <c r="E51" s="12" t="n">
        <v>67</v>
      </c>
      <c r="F51" s="13" t="n">
        <v>94.61</v>
      </c>
      <c r="G51" s="14">
        <f>E51*F51</f>
        <v/>
      </c>
    </row>
    <row r="52">
      <c r="A52" s="11" t="n">
        <v>45749</v>
      </c>
      <c r="B52" s="7" t="inlineStr">
        <is>
          <t>Oncavir 100 mg/mL</t>
        </is>
      </c>
      <c r="C52" s="7" t="inlineStr">
        <is>
          <t>East</t>
        </is>
      </c>
      <c r="D52" s="7" t="inlineStr">
        <is>
          <t>Hospital</t>
        </is>
      </c>
      <c r="E52" s="12" t="n">
        <v>106</v>
      </c>
      <c r="F52" s="13" t="n">
        <v>1768.04</v>
      </c>
      <c r="G52" s="14">
        <f>E52*F52</f>
        <v/>
      </c>
    </row>
    <row r="53">
      <c r="A53" s="11" t="n">
        <v>45751</v>
      </c>
      <c r="B53" s="7" t="inlineStr">
        <is>
          <t>Neurolin 50 mg</t>
        </is>
      </c>
      <c r="C53" s="7" t="inlineStr">
        <is>
          <t>North</t>
        </is>
      </c>
      <c r="D53" s="7" t="inlineStr">
        <is>
          <t>Hospital</t>
        </is>
      </c>
      <c r="E53" s="12" t="n">
        <v>1143</v>
      </c>
      <c r="F53" s="13" t="n">
        <v>63.51</v>
      </c>
      <c r="G53" s="14">
        <f>E53*F53</f>
        <v/>
      </c>
    </row>
    <row r="54">
      <c r="A54" s="11" t="n">
        <v>45754</v>
      </c>
      <c r="B54" s="7" t="inlineStr">
        <is>
          <t>Cardexa 10 mg</t>
        </is>
      </c>
      <c r="C54" s="7" t="inlineStr">
        <is>
          <t>North</t>
        </is>
      </c>
      <c r="D54" s="7" t="inlineStr">
        <is>
          <t>Retail</t>
        </is>
      </c>
      <c r="E54" s="12" t="n">
        <v>231</v>
      </c>
      <c r="F54" s="13" t="n">
        <v>40.24</v>
      </c>
      <c r="G54" s="14">
        <f>E54*F54</f>
        <v/>
      </c>
    </row>
    <row r="55">
      <c r="A55" s="11" t="n">
        <v>45754</v>
      </c>
      <c r="B55" s="7" t="inlineStr">
        <is>
          <t>Oncavir 100 mg/mL</t>
        </is>
      </c>
      <c r="C55" s="7" t="inlineStr">
        <is>
          <t>East</t>
        </is>
      </c>
      <c r="D55" s="7" t="inlineStr">
        <is>
          <t>Retail</t>
        </is>
      </c>
      <c r="E55" s="12" t="n">
        <v>467</v>
      </c>
      <c r="F55" s="13" t="n">
        <v>1710.24</v>
      </c>
      <c r="G55" s="14">
        <f>E55*F55</f>
        <v/>
      </c>
    </row>
    <row r="56">
      <c r="A56" s="11" t="n">
        <v>45756</v>
      </c>
      <c r="B56" s="7" t="inlineStr">
        <is>
          <t>Hemaxa 40 mg/mL</t>
        </is>
      </c>
      <c r="C56" s="7" t="inlineStr">
        <is>
          <t>South</t>
        </is>
      </c>
      <c r="D56" s="7" t="inlineStr">
        <is>
          <t>Hospital</t>
        </is>
      </c>
      <c r="E56" s="12" t="n">
        <v>610</v>
      </c>
      <c r="F56" s="13" t="n">
        <v>608.6900000000001</v>
      </c>
      <c r="G56" s="14">
        <f>E56*F56</f>
        <v/>
      </c>
    </row>
    <row r="57">
      <c r="A57" s="11" t="n">
        <v>45758</v>
      </c>
      <c r="B57" s="7" t="inlineStr">
        <is>
          <t>Oncavir 100 mg/mL</t>
        </is>
      </c>
      <c r="C57" s="7" t="inlineStr">
        <is>
          <t>East</t>
        </is>
      </c>
      <c r="D57" s="7" t="inlineStr">
        <is>
          <t>Hospital</t>
        </is>
      </c>
      <c r="E57" s="12" t="n">
        <v>23</v>
      </c>
      <c r="F57" s="13" t="n">
        <v>1849.08</v>
      </c>
      <c r="G57" s="14">
        <f>E57*F57</f>
        <v/>
      </c>
    </row>
    <row r="58">
      <c r="A58" s="11" t="n">
        <v>45760</v>
      </c>
      <c r="B58" s="7" t="inlineStr">
        <is>
          <t>Oncavir 100 mg/mL</t>
        </is>
      </c>
      <c r="C58" s="7" t="inlineStr">
        <is>
          <t>East</t>
        </is>
      </c>
      <c r="D58" s="7" t="inlineStr">
        <is>
          <t>Hospital</t>
        </is>
      </c>
      <c r="E58" s="12" t="n">
        <v>223</v>
      </c>
      <c r="F58" s="13" t="n">
        <v>1734.92</v>
      </c>
      <c r="G58" s="14">
        <f>E58*F58</f>
        <v/>
      </c>
    </row>
    <row r="59">
      <c r="A59" s="11" t="n">
        <v>45763</v>
      </c>
      <c r="B59" s="7" t="inlineStr">
        <is>
          <t>Oncavir 100 mg/mL</t>
        </is>
      </c>
      <c r="C59" s="7" t="inlineStr">
        <is>
          <t>East</t>
        </is>
      </c>
      <c r="D59" s="7" t="inlineStr">
        <is>
          <t>Hospital</t>
        </is>
      </c>
      <c r="E59" s="12" t="n">
        <v>1816</v>
      </c>
      <c r="F59" s="13" t="n">
        <v>1675.43</v>
      </c>
      <c r="G59" s="14">
        <f>E59*F59</f>
        <v/>
      </c>
    </row>
    <row r="60">
      <c r="A60" s="11" t="n">
        <v>45764</v>
      </c>
      <c r="B60" s="7" t="inlineStr">
        <is>
          <t>Hemaxa 40 mg/mL</t>
        </is>
      </c>
      <c r="C60" s="7" t="inlineStr">
        <is>
          <t>West</t>
        </is>
      </c>
      <c r="D60" s="7" t="inlineStr">
        <is>
          <t>Retail</t>
        </is>
      </c>
      <c r="E60" s="12" t="n">
        <v>1983</v>
      </c>
      <c r="F60" s="13" t="n">
        <v>584.11</v>
      </c>
      <c r="G60" s="14">
        <f>E60*F60</f>
        <v/>
      </c>
    </row>
    <row r="61">
      <c r="A61" s="11" t="n">
        <v>45765</v>
      </c>
      <c r="B61" s="7" t="inlineStr">
        <is>
          <t>Neurolin 50 mg</t>
        </is>
      </c>
      <c r="C61" s="7" t="inlineStr">
        <is>
          <t>South</t>
        </is>
      </c>
      <c r="D61" s="7" t="inlineStr">
        <is>
          <t>Retail</t>
        </is>
      </c>
      <c r="E61" s="12" t="n">
        <v>92</v>
      </c>
      <c r="F61" s="13" t="n">
        <v>70.20999999999999</v>
      </c>
      <c r="G61" s="14">
        <f>E61*F61</f>
        <v/>
      </c>
    </row>
    <row r="62">
      <c r="A62" s="11" t="n">
        <v>45768</v>
      </c>
      <c r="B62" s="7" t="inlineStr">
        <is>
          <t>Neurolin 50 mg</t>
        </is>
      </c>
      <c r="C62" s="7" t="inlineStr">
        <is>
          <t>West</t>
        </is>
      </c>
      <c r="D62" s="7" t="inlineStr">
        <is>
          <t>Hospital</t>
        </is>
      </c>
      <c r="E62" s="12" t="n">
        <v>2303</v>
      </c>
      <c r="F62" s="13" t="n">
        <v>61.62</v>
      </c>
      <c r="G62" s="14">
        <f>E62*F62</f>
        <v/>
      </c>
    </row>
    <row r="63">
      <c r="A63" s="11" t="n">
        <v>45770</v>
      </c>
      <c r="B63" s="7" t="inlineStr">
        <is>
          <t>Velorin 20 mg</t>
        </is>
      </c>
      <c r="C63" s="7" t="inlineStr">
        <is>
          <t>North</t>
        </is>
      </c>
      <c r="D63" s="7" t="inlineStr">
        <is>
          <t>Hospital</t>
        </is>
      </c>
      <c r="E63" s="12" t="n">
        <v>254</v>
      </c>
      <c r="F63" s="13" t="n">
        <v>91.62</v>
      </c>
      <c r="G63" s="14">
        <f>E63*F63</f>
        <v/>
      </c>
    </row>
    <row r="64">
      <c r="A64" s="11" t="n">
        <v>45772</v>
      </c>
      <c r="B64" s="7" t="inlineStr">
        <is>
          <t>Oncavir 100 mg/mL</t>
        </is>
      </c>
      <c r="C64" s="7" t="inlineStr">
        <is>
          <t>North</t>
        </is>
      </c>
      <c r="D64" s="7" t="inlineStr">
        <is>
          <t>Hospital</t>
        </is>
      </c>
      <c r="E64" s="12" t="n">
        <v>1328</v>
      </c>
      <c r="F64" s="13" t="n">
        <v>1704.02</v>
      </c>
      <c r="G64" s="14">
        <f>E64*F64</f>
        <v/>
      </c>
    </row>
    <row r="65">
      <c r="A65" s="11" t="n">
        <v>45774</v>
      </c>
      <c r="B65" s="7" t="inlineStr">
        <is>
          <t>Oncavir 100 mg/mL</t>
        </is>
      </c>
      <c r="C65" s="7" t="inlineStr">
        <is>
          <t>South</t>
        </is>
      </c>
      <c r="D65" s="7" t="inlineStr">
        <is>
          <t>Retail</t>
        </is>
      </c>
      <c r="E65" s="12" t="n">
        <v>2044</v>
      </c>
      <c r="F65" s="13" t="n">
        <v>1629.77</v>
      </c>
      <c r="G65" s="14">
        <f>E65*F65</f>
        <v/>
      </c>
    </row>
    <row r="66">
      <c r="A66" s="11" t="n">
        <v>45775</v>
      </c>
      <c r="B66" s="7" t="inlineStr">
        <is>
          <t>Cardexa 10 mg</t>
        </is>
      </c>
      <c r="C66" s="7" t="inlineStr">
        <is>
          <t>West</t>
        </is>
      </c>
      <c r="D66" s="7" t="inlineStr">
        <is>
          <t>Retail</t>
        </is>
      </c>
      <c r="E66" s="12" t="n">
        <v>63</v>
      </c>
      <c r="F66" s="13" t="n">
        <v>42.45</v>
      </c>
      <c r="G66" s="14">
        <f>E66*F66</f>
        <v/>
      </c>
    </row>
    <row r="67">
      <c r="A67" s="11" t="n">
        <v>45777</v>
      </c>
      <c r="B67" s="7" t="inlineStr">
        <is>
          <t>Cardexa 10 mg</t>
        </is>
      </c>
      <c r="C67" s="7" t="inlineStr">
        <is>
          <t>North</t>
        </is>
      </c>
      <c r="D67" s="7" t="inlineStr">
        <is>
          <t>Retail</t>
        </is>
      </c>
      <c r="E67" s="12" t="n">
        <v>77</v>
      </c>
      <c r="F67" s="13" t="n">
        <v>40.67</v>
      </c>
      <c r="G67" s="14">
        <f>E67*F67</f>
        <v/>
      </c>
    </row>
    <row r="68">
      <c r="A68" s="11" t="n">
        <v>45779</v>
      </c>
      <c r="B68" s="7" t="inlineStr">
        <is>
          <t>Oncavir 100 mg/mL</t>
        </is>
      </c>
      <c r="C68" s="7" t="inlineStr">
        <is>
          <t>North</t>
        </is>
      </c>
      <c r="D68" s="7" t="inlineStr">
        <is>
          <t>Retail</t>
        </is>
      </c>
      <c r="E68" s="12" t="n">
        <v>24</v>
      </c>
      <c r="F68" s="13" t="n">
        <v>1855.97</v>
      </c>
      <c r="G68" s="14">
        <f>E68*F68</f>
        <v/>
      </c>
    </row>
    <row r="69">
      <c r="A69" s="11" t="n">
        <v>45780</v>
      </c>
      <c r="B69" s="7" t="inlineStr">
        <is>
          <t>Velorin 20 mg</t>
        </is>
      </c>
      <c r="C69" s="7" t="inlineStr">
        <is>
          <t>East</t>
        </is>
      </c>
      <c r="D69" s="7" t="inlineStr">
        <is>
          <t>Retail</t>
        </is>
      </c>
      <c r="E69" s="12" t="n">
        <v>31</v>
      </c>
      <c r="F69" s="13" t="n">
        <v>98.62</v>
      </c>
      <c r="G69" s="14">
        <f>E69*F69</f>
        <v/>
      </c>
    </row>
    <row r="70">
      <c r="A70" s="11" t="n">
        <v>45782</v>
      </c>
      <c r="B70" s="7" t="inlineStr">
        <is>
          <t>Neurolin 50 mg</t>
        </is>
      </c>
      <c r="C70" s="7" t="inlineStr">
        <is>
          <t>North</t>
        </is>
      </c>
      <c r="D70" s="7" t="inlineStr">
        <is>
          <t>Retail</t>
        </is>
      </c>
      <c r="E70" s="12" t="n">
        <v>65</v>
      </c>
      <c r="F70" s="13" t="n">
        <v>71.95999999999999</v>
      </c>
      <c r="G70" s="14">
        <f>E70*F70</f>
        <v/>
      </c>
    </row>
    <row r="71">
      <c r="A71" s="11" t="n">
        <v>45783</v>
      </c>
      <c r="B71" s="7" t="inlineStr">
        <is>
          <t>Hemaxa 40 mg/mL</t>
        </is>
      </c>
      <c r="C71" s="7" t="inlineStr">
        <is>
          <t>East</t>
        </is>
      </c>
      <c r="D71" s="7" t="inlineStr">
        <is>
          <t>Hospital</t>
        </is>
      </c>
      <c r="E71" s="12" t="n">
        <v>190</v>
      </c>
      <c r="F71" s="13" t="n">
        <v>629.35</v>
      </c>
      <c r="G71" s="14">
        <f>E71*F71</f>
        <v/>
      </c>
    </row>
    <row r="72">
      <c r="A72" s="11" t="n">
        <v>45786</v>
      </c>
      <c r="B72" s="7" t="inlineStr">
        <is>
          <t>Cardexa 10 mg</t>
        </is>
      </c>
      <c r="C72" s="7" t="inlineStr">
        <is>
          <t>North</t>
        </is>
      </c>
      <c r="D72" s="7" t="inlineStr">
        <is>
          <t>Retail</t>
        </is>
      </c>
      <c r="E72" s="12" t="n">
        <v>20</v>
      </c>
      <c r="F72" s="13" t="n">
        <v>42.42</v>
      </c>
      <c r="G72" s="14">
        <f>E72*F72</f>
        <v/>
      </c>
    </row>
    <row r="73">
      <c r="A73" s="11" t="n">
        <v>45787</v>
      </c>
      <c r="B73" s="7" t="inlineStr">
        <is>
          <t>Cardexa 10 mg</t>
        </is>
      </c>
      <c r="C73" s="7" t="inlineStr">
        <is>
          <t>East</t>
        </is>
      </c>
      <c r="D73" s="7" t="inlineStr">
        <is>
          <t>Retail</t>
        </is>
      </c>
      <c r="E73" s="12" t="n">
        <v>345</v>
      </c>
      <c r="F73" s="13" t="n">
        <v>38.65</v>
      </c>
      <c r="G73" s="14">
        <f>E73*F73</f>
        <v/>
      </c>
    </row>
    <row r="74">
      <c r="A74" s="11" t="n">
        <v>45789</v>
      </c>
      <c r="B74" s="7" t="inlineStr">
        <is>
          <t>Neurolin 50 mg</t>
        </is>
      </c>
      <c r="C74" s="7" t="inlineStr">
        <is>
          <t>East</t>
        </is>
      </c>
      <c r="D74" s="7" t="inlineStr">
        <is>
          <t>Hospital</t>
        </is>
      </c>
      <c r="E74" s="12" t="n">
        <v>66</v>
      </c>
      <c r="F74" s="13" t="n">
        <v>68.56999999999999</v>
      </c>
      <c r="G74" s="14">
        <f>E74*F74</f>
        <v/>
      </c>
    </row>
    <row r="75">
      <c r="A75" s="11" t="n">
        <v>45791</v>
      </c>
      <c r="B75" s="7" t="inlineStr">
        <is>
          <t>Hemaxa 40 mg/mL</t>
        </is>
      </c>
      <c r="C75" s="7" t="inlineStr">
        <is>
          <t>South</t>
        </is>
      </c>
      <c r="D75" s="7" t="inlineStr">
        <is>
          <t>Hospital</t>
        </is>
      </c>
      <c r="E75" s="12" t="n">
        <v>376</v>
      </c>
      <c r="F75" s="13" t="n">
        <v>583.8099999999999</v>
      </c>
      <c r="G75" s="14">
        <f>E75*F75</f>
        <v/>
      </c>
    </row>
    <row r="76">
      <c r="A76" s="11" t="n">
        <v>45792</v>
      </c>
      <c r="B76" s="7" t="inlineStr">
        <is>
          <t>Velorin 20 mg</t>
        </is>
      </c>
      <c r="C76" s="7" t="inlineStr">
        <is>
          <t>West</t>
        </is>
      </c>
      <c r="D76" s="7" t="inlineStr">
        <is>
          <t>Retail</t>
        </is>
      </c>
      <c r="E76" s="12" t="n">
        <v>2545</v>
      </c>
      <c r="F76" s="13" t="n">
        <v>83.20999999999999</v>
      </c>
      <c r="G76" s="14">
        <f>E76*F76</f>
        <v/>
      </c>
    </row>
    <row r="77">
      <c r="A77" s="11" t="n">
        <v>45795</v>
      </c>
      <c r="B77" s="7" t="inlineStr">
        <is>
          <t>Neurolin 50 mg</t>
        </is>
      </c>
      <c r="C77" s="7" t="inlineStr">
        <is>
          <t>West</t>
        </is>
      </c>
      <c r="D77" s="7" t="inlineStr">
        <is>
          <t>Retail</t>
        </is>
      </c>
      <c r="E77" s="12" t="n">
        <v>1040</v>
      </c>
      <c r="F77" s="13" t="n">
        <v>64.66</v>
      </c>
      <c r="G77" s="14">
        <f>E77*F77</f>
        <v/>
      </c>
    </row>
    <row r="78">
      <c r="A78" s="11" t="n">
        <v>45796</v>
      </c>
      <c r="B78" s="7" t="inlineStr">
        <is>
          <t>Neurolin 50 mg</t>
        </is>
      </c>
      <c r="C78" s="7" t="inlineStr">
        <is>
          <t>East</t>
        </is>
      </c>
      <c r="D78" s="7" t="inlineStr">
        <is>
          <t>Retail</t>
        </is>
      </c>
      <c r="E78" s="12" t="n">
        <v>48</v>
      </c>
      <c r="F78" s="13" t="n">
        <v>69.37</v>
      </c>
      <c r="G78" s="14">
        <f>E78*F78</f>
        <v/>
      </c>
    </row>
    <row r="79">
      <c r="A79" s="11" t="n">
        <v>45798</v>
      </c>
      <c r="B79" s="7" t="inlineStr">
        <is>
          <t>Oncavir 100 mg/mL</t>
        </is>
      </c>
      <c r="C79" s="7" t="inlineStr">
        <is>
          <t>South</t>
        </is>
      </c>
      <c r="D79" s="7" t="inlineStr">
        <is>
          <t>Hospital</t>
        </is>
      </c>
      <c r="E79" s="12" t="n">
        <v>1479</v>
      </c>
      <c r="F79" s="13" t="n">
        <v>1621.75</v>
      </c>
      <c r="G79" s="14">
        <f>E79*F79</f>
        <v/>
      </c>
    </row>
    <row r="80">
      <c r="A80" s="11" t="n">
        <v>45801</v>
      </c>
      <c r="B80" s="7" t="inlineStr">
        <is>
          <t>Oncavir 100 mg/mL</t>
        </is>
      </c>
      <c r="C80" s="7" t="inlineStr">
        <is>
          <t>North</t>
        </is>
      </c>
      <c r="D80" s="7" t="inlineStr">
        <is>
          <t>Hospital</t>
        </is>
      </c>
      <c r="E80" s="12" t="n">
        <v>34</v>
      </c>
      <c r="F80" s="13" t="n">
        <v>1862.33</v>
      </c>
      <c r="G80" s="14">
        <f>E80*F80</f>
        <v/>
      </c>
    </row>
    <row r="81">
      <c r="A81" s="11" t="n">
        <v>45801</v>
      </c>
      <c r="B81" s="7" t="inlineStr">
        <is>
          <t>Hemaxa 40 mg/mL</t>
        </is>
      </c>
      <c r="C81" s="7" t="inlineStr">
        <is>
          <t>East</t>
        </is>
      </c>
      <c r="D81" s="7" t="inlineStr">
        <is>
          <t>Retail</t>
        </is>
      </c>
      <c r="E81" s="12" t="n">
        <v>907</v>
      </c>
      <c r="F81" s="13" t="n">
        <v>597.33</v>
      </c>
      <c r="G81" s="14">
        <f>E81*F81</f>
        <v/>
      </c>
    </row>
    <row r="82">
      <c r="A82" s="11" t="n">
        <v>45804</v>
      </c>
      <c r="B82" s="7" t="inlineStr">
        <is>
          <t>Cardexa 10 mg</t>
        </is>
      </c>
      <c r="C82" s="7" t="inlineStr">
        <is>
          <t>East</t>
        </is>
      </c>
      <c r="D82" s="7" t="inlineStr">
        <is>
          <t>Retail</t>
        </is>
      </c>
      <c r="E82" s="12" t="n">
        <v>410</v>
      </c>
      <c r="F82" s="13" t="n">
        <v>39.23</v>
      </c>
      <c r="G82" s="14">
        <f>E82*F82</f>
        <v/>
      </c>
    </row>
    <row r="83">
      <c r="A83" s="11" t="n">
        <v>45805</v>
      </c>
      <c r="B83" s="7" t="inlineStr">
        <is>
          <t>Hemaxa 40 mg/mL</t>
        </is>
      </c>
      <c r="C83" s="7" t="inlineStr">
        <is>
          <t>West</t>
        </is>
      </c>
      <c r="D83" s="7" t="inlineStr">
        <is>
          <t>Retail</t>
        </is>
      </c>
      <c r="E83" s="12" t="n">
        <v>1314</v>
      </c>
      <c r="F83" s="13" t="n">
        <v>580.36</v>
      </c>
      <c r="G83" s="14">
        <f>E83*F83</f>
        <v/>
      </c>
    </row>
    <row r="84">
      <c r="A84" s="11" t="n">
        <v>45808</v>
      </c>
      <c r="B84" s="7" t="inlineStr">
        <is>
          <t>Cardexa 10 mg</t>
        </is>
      </c>
      <c r="C84" s="7" t="inlineStr">
        <is>
          <t>South</t>
        </is>
      </c>
      <c r="D84" s="7" t="inlineStr">
        <is>
          <t>Hospital</t>
        </is>
      </c>
      <c r="E84" s="12" t="n">
        <v>35</v>
      </c>
      <c r="F84" s="13" t="n">
        <v>41.24</v>
      </c>
      <c r="G84" s="14">
        <f>E84*F84</f>
        <v/>
      </c>
    </row>
    <row r="85">
      <c r="A85" s="11" t="n">
        <v>45810</v>
      </c>
      <c r="B85" s="7" t="inlineStr">
        <is>
          <t>Neurolin 50 mg</t>
        </is>
      </c>
      <c r="C85" s="7" t="inlineStr">
        <is>
          <t>South</t>
        </is>
      </c>
      <c r="D85" s="7" t="inlineStr">
        <is>
          <t>Hospital</t>
        </is>
      </c>
      <c r="E85" s="12" t="n">
        <v>110</v>
      </c>
      <c r="F85" s="13" t="n">
        <v>68.09</v>
      </c>
      <c r="G85" s="14">
        <f>E85*F85</f>
        <v/>
      </c>
    </row>
    <row r="86">
      <c r="A86" s="11" t="n">
        <v>45811</v>
      </c>
      <c r="B86" s="7" t="inlineStr">
        <is>
          <t>Oncavir 100 mg/mL</t>
        </is>
      </c>
      <c r="C86" s="7" t="inlineStr">
        <is>
          <t>West</t>
        </is>
      </c>
      <c r="D86" s="7" t="inlineStr">
        <is>
          <t>Retail</t>
        </is>
      </c>
      <c r="E86" s="12" t="n">
        <v>166</v>
      </c>
      <c r="F86" s="13" t="n">
        <v>1800.39</v>
      </c>
      <c r="G86" s="14">
        <f>E86*F86</f>
        <v/>
      </c>
    </row>
    <row r="87">
      <c r="A87" s="11" t="n">
        <v>45812</v>
      </c>
      <c r="B87" s="7" t="inlineStr">
        <is>
          <t>Cardexa 10 mg</t>
        </is>
      </c>
      <c r="C87" s="7" t="inlineStr">
        <is>
          <t>East</t>
        </is>
      </c>
      <c r="D87" s="7" t="inlineStr">
        <is>
          <t>Hospital</t>
        </is>
      </c>
      <c r="E87" s="12" t="n">
        <v>115</v>
      </c>
      <c r="F87" s="13" t="n">
        <v>42.2</v>
      </c>
      <c r="G87" s="14">
        <f>E87*F87</f>
        <v/>
      </c>
    </row>
    <row r="88">
      <c r="A88" s="11" t="n">
        <v>45815</v>
      </c>
      <c r="B88" s="7" t="inlineStr">
        <is>
          <t>Cardexa 10 mg</t>
        </is>
      </c>
      <c r="C88" s="7" t="inlineStr">
        <is>
          <t>East</t>
        </is>
      </c>
      <c r="D88" s="7" t="inlineStr">
        <is>
          <t>Hospital</t>
        </is>
      </c>
      <c r="E88" s="12" t="n">
        <v>173</v>
      </c>
      <c r="F88" s="13" t="n">
        <v>39.45</v>
      </c>
      <c r="G88" s="14">
        <f>E88*F88</f>
        <v/>
      </c>
    </row>
    <row r="89">
      <c r="A89" s="11" t="n">
        <v>45816</v>
      </c>
      <c r="B89" s="7" t="inlineStr">
        <is>
          <t>Velorin 20 mg</t>
        </is>
      </c>
      <c r="C89" s="7" t="inlineStr">
        <is>
          <t>North</t>
        </is>
      </c>
      <c r="D89" s="7" t="inlineStr">
        <is>
          <t>Retail</t>
        </is>
      </c>
      <c r="E89" s="12" t="n">
        <v>45</v>
      </c>
      <c r="F89" s="13" t="n">
        <v>98.90000000000001</v>
      </c>
      <c r="G89" s="14">
        <f>E89*F89</f>
        <v/>
      </c>
    </row>
    <row r="90">
      <c r="A90" s="11" t="n">
        <v>45818</v>
      </c>
      <c r="B90" s="7" t="inlineStr">
        <is>
          <t>Cardexa 10 mg</t>
        </is>
      </c>
      <c r="C90" s="7" t="inlineStr">
        <is>
          <t>North</t>
        </is>
      </c>
      <c r="D90" s="7" t="inlineStr">
        <is>
          <t>Retail</t>
        </is>
      </c>
      <c r="E90" s="12" t="n">
        <v>2126</v>
      </c>
      <c r="F90" s="13" t="n">
        <v>37.34</v>
      </c>
      <c r="G90" s="14">
        <f>E90*F90</f>
        <v/>
      </c>
    </row>
    <row r="91">
      <c r="A91" s="11" t="n">
        <v>45821</v>
      </c>
      <c r="B91" s="7" t="inlineStr">
        <is>
          <t>Hemaxa 40 mg/mL</t>
        </is>
      </c>
      <c r="C91" s="7" t="inlineStr">
        <is>
          <t>South</t>
        </is>
      </c>
      <c r="D91" s="7" t="inlineStr">
        <is>
          <t>Retail</t>
        </is>
      </c>
      <c r="E91" s="12" t="n">
        <v>2312</v>
      </c>
      <c r="F91" s="13" t="n">
        <v>579.78</v>
      </c>
      <c r="G91" s="14">
        <f>E91*F91</f>
        <v/>
      </c>
    </row>
    <row r="92">
      <c r="A92" s="11" t="n">
        <v>45822</v>
      </c>
      <c r="B92" s="7" t="inlineStr">
        <is>
          <t>Neurolin 50 mg</t>
        </is>
      </c>
      <c r="C92" s="7" t="inlineStr">
        <is>
          <t>South</t>
        </is>
      </c>
      <c r="D92" s="7" t="inlineStr">
        <is>
          <t>Retail</t>
        </is>
      </c>
      <c r="E92" s="12" t="n">
        <v>1761</v>
      </c>
      <c r="F92" s="13" t="n">
        <v>65.23</v>
      </c>
      <c r="G92" s="14">
        <f>E92*F92</f>
        <v/>
      </c>
    </row>
    <row r="93">
      <c r="A93" s="11" t="n">
        <v>45824</v>
      </c>
      <c r="B93" s="7" t="inlineStr">
        <is>
          <t>Neurolin 50 mg</t>
        </is>
      </c>
      <c r="C93" s="7" t="inlineStr">
        <is>
          <t>South</t>
        </is>
      </c>
      <c r="D93" s="7" t="inlineStr">
        <is>
          <t>Hospital</t>
        </is>
      </c>
      <c r="E93" s="12" t="n">
        <v>86</v>
      </c>
      <c r="F93" s="13" t="n">
        <v>71.73</v>
      </c>
      <c r="G93" s="14">
        <f>E93*F93</f>
        <v/>
      </c>
    </row>
    <row r="94">
      <c r="A94" s="11" t="n">
        <v>45825</v>
      </c>
      <c r="B94" s="7" t="inlineStr">
        <is>
          <t>Neurolin 50 mg</t>
        </is>
      </c>
      <c r="C94" s="7" t="inlineStr">
        <is>
          <t>South</t>
        </is>
      </c>
      <c r="D94" s="7" t="inlineStr">
        <is>
          <t>Hospital</t>
        </is>
      </c>
      <c r="E94" s="12" t="n">
        <v>23</v>
      </c>
      <c r="F94" s="13" t="n">
        <v>71.23</v>
      </c>
      <c r="G94" s="14">
        <f>E94*F94</f>
        <v/>
      </c>
    </row>
    <row r="95">
      <c r="A95" s="11" t="n">
        <v>45827</v>
      </c>
      <c r="B95" s="7" t="inlineStr">
        <is>
          <t>Velorin 20 mg</t>
        </is>
      </c>
      <c r="C95" s="7" t="inlineStr">
        <is>
          <t>South</t>
        </is>
      </c>
      <c r="D95" s="7" t="inlineStr">
        <is>
          <t>Retail</t>
        </is>
      </c>
      <c r="E95" s="12" t="n">
        <v>24</v>
      </c>
      <c r="F95" s="13" t="n">
        <v>99.69</v>
      </c>
      <c r="G95" s="14">
        <f>E95*F95</f>
        <v/>
      </c>
    </row>
    <row r="96">
      <c r="A96" s="11" t="n">
        <v>45830</v>
      </c>
      <c r="B96" s="7" t="inlineStr">
        <is>
          <t>Hemaxa 40 mg/mL</t>
        </is>
      </c>
      <c r="C96" s="7" t="inlineStr">
        <is>
          <t>West</t>
        </is>
      </c>
      <c r="D96" s="7" t="inlineStr">
        <is>
          <t>Retail</t>
        </is>
      </c>
      <c r="E96" s="12" t="n">
        <v>174</v>
      </c>
      <c r="F96" s="13" t="n">
        <v>610.6799999999999</v>
      </c>
      <c r="G96" s="14">
        <f>E96*F96</f>
        <v/>
      </c>
    </row>
    <row r="97">
      <c r="A97" s="11" t="n">
        <v>45830</v>
      </c>
      <c r="B97" s="7" t="inlineStr">
        <is>
          <t>Velorin 20 mg</t>
        </is>
      </c>
      <c r="C97" s="7" t="inlineStr">
        <is>
          <t>South</t>
        </is>
      </c>
      <c r="D97" s="7" t="inlineStr">
        <is>
          <t>Retail</t>
        </is>
      </c>
      <c r="E97" s="12" t="n">
        <v>40</v>
      </c>
      <c r="F97" s="13" t="n">
        <v>96.43000000000001</v>
      </c>
      <c r="G97" s="14">
        <f>E97*F97</f>
        <v/>
      </c>
    </row>
    <row r="98">
      <c r="A98" s="11" t="n">
        <v>45833</v>
      </c>
      <c r="B98" s="7" t="inlineStr">
        <is>
          <t>Hemaxa 40 mg/mL</t>
        </is>
      </c>
      <c r="C98" s="7" t="inlineStr">
        <is>
          <t>East</t>
        </is>
      </c>
      <c r="D98" s="7" t="inlineStr">
        <is>
          <t>Retail</t>
        </is>
      </c>
      <c r="E98" s="12" t="n">
        <v>29</v>
      </c>
      <c r="F98" s="13" t="n">
        <v>637.73</v>
      </c>
      <c r="G98" s="14">
        <f>E98*F98</f>
        <v/>
      </c>
    </row>
    <row r="99">
      <c r="A99" s="11" t="n">
        <v>45835</v>
      </c>
      <c r="B99" s="7" t="inlineStr">
        <is>
          <t>Oncavir 100 mg/mL</t>
        </is>
      </c>
      <c r="C99" s="7" t="inlineStr">
        <is>
          <t>North</t>
        </is>
      </c>
      <c r="D99" s="7" t="inlineStr">
        <is>
          <t>Retail</t>
        </is>
      </c>
      <c r="E99" s="12" t="n">
        <v>2709</v>
      </c>
      <c r="F99" s="13" t="n">
        <v>1664.18</v>
      </c>
      <c r="G99" s="14">
        <f>E99*F99</f>
        <v/>
      </c>
    </row>
    <row r="100">
      <c r="A100" s="11" t="n">
        <v>45837</v>
      </c>
      <c r="B100" s="7" t="inlineStr">
        <is>
          <t>Cardexa 10 mg</t>
        </is>
      </c>
      <c r="C100" s="7" t="inlineStr">
        <is>
          <t>East</t>
        </is>
      </c>
      <c r="D100" s="7" t="inlineStr">
        <is>
          <t>Hospital</t>
        </is>
      </c>
      <c r="E100" s="12" t="n">
        <v>173</v>
      </c>
      <c r="F100" s="13" t="n">
        <v>41.53</v>
      </c>
      <c r="G100" s="14">
        <f>E100*F100</f>
        <v/>
      </c>
    </row>
    <row r="101">
      <c r="A101" s="11" t="n">
        <v>45839</v>
      </c>
      <c r="B101" s="7" t="inlineStr">
        <is>
          <t>Oncavir 100 mg/mL</t>
        </is>
      </c>
      <c r="C101" s="7" t="inlineStr">
        <is>
          <t>East</t>
        </is>
      </c>
      <c r="D101" s="7" t="inlineStr">
        <is>
          <t>Hospital</t>
        </is>
      </c>
      <c r="E101" s="12" t="n">
        <v>121</v>
      </c>
      <c r="F101" s="13" t="n">
        <v>1840.42</v>
      </c>
      <c r="G101" s="14">
        <f>E101*F101</f>
        <v/>
      </c>
    </row>
    <row r="102">
      <c r="A102" s="11" t="n">
        <v>45841</v>
      </c>
      <c r="B102" s="7" t="inlineStr">
        <is>
          <t>Hemaxa 40 mg/mL</t>
        </is>
      </c>
      <c r="C102" s="7" t="inlineStr">
        <is>
          <t>South</t>
        </is>
      </c>
      <c r="D102" s="7" t="inlineStr">
        <is>
          <t>Hospital</t>
        </is>
      </c>
      <c r="E102" s="12" t="n">
        <v>203</v>
      </c>
      <c r="F102" s="13" t="n">
        <v>627.66</v>
      </c>
      <c r="G102" s="14">
        <f>E102*F102</f>
        <v/>
      </c>
    </row>
    <row r="103">
      <c r="A103" s="11" t="n">
        <v>45842</v>
      </c>
      <c r="B103" s="7" t="inlineStr">
        <is>
          <t>Cardexa 10 mg</t>
        </is>
      </c>
      <c r="C103" s="7" t="inlineStr">
        <is>
          <t>North</t>
        </is>
      </c>
      <c r="D103" s="7" t="inlineStr">
        <is>
          <t>Hospital</t>
        </is>
      </c>
      <c r="E103" s="12" t="n">
        <v>2113</v>
      </c>
      <c r="F103" s="13" t="n">
        <v>37.31</v>
      </c>
      <c r="G103" s="14">
        <f>E103*F103</f>
        <v/>
      </c>
    </row>
    <row r="104">
      <c r="A104" s="11" t="n">
        <v>45843</v>
      </c>
      <c r="B104" s="7" t="inlineStr">
        <is>
          <t>Oncavir 100 mg/mL</t>
        </is>
      </c>
      <c r="C104" s="7" t="inlineStr">
        <is>
          <t>West</t>
        </is>
      </c>
      <c r="D104" s="7" t="inlineStr">
        <is>
          <t>Hospital</t>
        </is>
      </c>
      <c r="E104" s="12" t="n">
        <v>467</v>
      </c>
      <c r="F104" s="13" t="n">
        <v>1689.98</v>
      </c>
      <c r="G104" s="14">
        <f>E104*F104</f>
        <v/>
      </c>
    </row>
    <row r="105">
      <c r="A105" s="11" t="n">
        <v>45845</v>
      </c>
      <c r="B105" s="7" t="inlineStr">
        <is>
          <t>Oncavir 100 mg/mL</t>
        </is>
      </c>
      <c r="C105" s="7" t="inlineStr">
        <is>
          <t>South</t>
        </is>
      </c>
      <c r="D105" s="7" t="inlineStr">
        <is>
          <t>Hospital</t>
        </is>
      </c>
      <c r="E105" s="12" t="n">
        <v>2336</v>
      </c>
      <c r="F105" s="13" t="n">
        <v>1586.9</v>
      </c>
      <c r="G105" s="14">
        <f>E105*F105</f>
        <v/>
      </c>
    </row>
    <row r="106">
      <c r="A106" s="11" t="n">
        <v>45848</v>
      </c>
      <c r="B106" s="7" t="inlineStr">
        <is>
          <t>Oncavir 100 mg/mL</t>
        </is>
      </c>
      <c r="C106" s="7" t="inlineStr">
        <is>
          <t>West</t>
        </is>
      </c>
      <c r="D106" s="7" t="inlineStr">
        <is>
          <t>Retail</t>
        </is>
      </c>
      <c r="E106" s="12" t="n">
        <v>2704</v>
      </c>
      <c r="F106" s="13" t="n">
        <v>1655.44</v>
      </c>
      <c r="G106" s="14">
        <f>E106*F106</f>
        <v/>
      </c>
    </row>
    <row r="107">
      <c r="A107" s="11" t="n">
        <v>45849</v>
      </c>
      <c r="B107" s="7" t="inlineStr">
        <is>
          <t>Oncavir 100 mg/mL</t>
        </is>
      </c>
      <c r="C107" s="7" t="inlineStr">
        <is>
          <t>North</t>
        </is>
      </c>
      <c r="D107" s="7" t="inlineStr">
        <is>
          <t>Retail</t>
        </is>
      </c>
      <c r="E107" s="12" t="n">
        <v>50</v>
      </c>
      <c r="F107" s="13" t="n">
        <v>1797.89</v>
      </c>
      <c r="G107" s="14">
        <f>E107*F107</f>
        <v/>
      </c>
    </row>
    <row r="108">
      <c r="A108" s="11" t="n">
        <v>45851</v>
      </c>
      <c r="B108" s="7" t="inlineStr">
        <is>
          <t>Velorin 20 mg</t>
        </is>
      </c>
      <c r="C108" s="7" t="inlineStr">
        <is>
          <t>North</t>
        </is>
      </c>
      <c r="D108" s="7" t="inlineStr">
        <is>
          <t>Retail</t>
        </is>
      </c>
      <c r="E108" s="12" t="n">
        <v>1315</v>
      </c>
      <c r="F108" s="13" t="n">
        <v>87.09999999999999</v>
      </c>
      <c r="G108" s="14">
        <f>E108*F108</f>
        <v/>
      </c>
    </row>
    <row r="109">
      <c r="A109" s="11" t="n">
        <v>45852</v>
      </c>
      <c r="B109" s="7" t="inlineStr">
        <is>
          <t>Oncavir 100 mg/mL</t>
        </is>
      </c>
      <c r="C109" s="7" t="inlineStr">
        <is>
          <t>East</t>
        </is>
      </c>
      <c r="D109" s="7" t="inlineStr">
        <is>
          <t>Retail</t>
        </is>
      </c>
      <c r="E109" s="12" t="n">
        <v>95</v>
      </c>
      <c r="F109" s="13" t="n">
        <v>1788.35</v>
      </c>
      <c r="G109" s="14">
        <f>E109*F109</f>
        <v/>
      </c>
    </row>
    <row r="110">
      <c r="A110" s="11" t="n">
        <v>45855</v>
      </c>
      <c r="B110" s="7" t="inlineStr">
        <is>
          <t>Cardexa 10 mg</t>
        </is>
      </c>
      <c r="C110" s="7" t="inlineStr">
        <is>
          <t>East</t>
        </is>
      </c>
      <c r="D110" s="7" t="inlineStr">
        <is>
          <t>Retail</t>
        </is>
      </c>
      <c r="E110" s="12" t="n">
        <v>748</v>
      </c>
      <c r="F110" s="13" t="n">
        <v>38.22</v>
      </c>
      <c r="G110" s="14">
        <f>E110*F110</f>
        <v/>
      </c>
    </row>
    <row r="111">
      <c r="A111" s="11" t="n">
        <v>45856</v>
      </c>
      <c r="B111" s="7" t="inlineStr">
        <is>
          <t>Velorin 20 mg</t>
        </is>
      </c>
      <c r="C111" s="7" t="inlineStr">
        <is>
          <t>East</t>
        </is>
      </c>
      <c r="D111" s="7" t="inlineStr">
        <is>
          <t>Retail</t>
        </is>
      </c>
      <c r="E111" s="12" t="n">
        <v>24</v>
      </c>
      <c r="F111" s="13" t="n">
        <v>101.17</v>
      </c>
      <c r="G111" s="14">
        <f>E111*F111</f>
        <v/>
      </c>
    </row>
    <row r="112">
      <c r="A112" s="11" t="n">
        <v>45858</v>
      </c>
      <c r="B112" s="7" t="inlineStr">
        <is>
          <t>Oncavir 100 mg/mL</t>
        </is>
      </c>
      <c r="C112" s="7" t="inlineStr">
        <is>
          <t>North</t>
        </is>
      </c>
      <c r="D112" s="7" t="inlineStr">
        <is>
          <t>Hospital</t>
        </is>
      </c>
      <c r="E112" s="12" t="n">
        <v>2376</v>
      </c>
      <c r="F112" s="13" t="n">
        <v>1658.73</v>
      </c>
      <c r="G112" s="14">
        <f>E112*F112</f>
        <v/>
      </c>
    </row>
    <row r="113">
      <c r="A113" s="11" t="n">
        <v>45860</v>
      </c>
      <c r="B113" s="7" t="inlineStr">
        <is>
          <t>Cardexa 10 mg</t>
        </is>
      </c>
      <c r="C113" s="7" t="inlineStr">
        <is>
          <t>North</t>
        </is>
      </c>
      <c r="D113" s="7" t="inlineStr">
        <is>
          <t>Retail</t>
        </is>
      </c>
      <c r="E113" s="12" t="n">
        <v>317</v>
      </c>
      <c r="F113" s="13" t="n">
        <v>39.16</v>
      </c>
      <c r="G113" s="14">
        <f>E113*F113</f>
        <v/>
      </c>
    </row>
    <row r="114">
      <c r="A114" s="11" t="n">
        <v>45861</v>
      </c>
      <c r="B114" s="7" t="inlineStr">
        <is>
          <t>Neurolin 50 mg</t>
        </is>
      </c>
      <c r="C114" s="7" t="inlineStr">
        <is>
          <t>South</t>
        </is>
      </c>
      <c r="D114" s="7" t="inlineStr">
        <is>
          <t>Hospital</t>
        </is>
      </c>
      <c r="E114" s="12" t="n">
        <v>21</v>
      </c>
      <c r="F114" s="13" t="n">
        <v>73.56999999999999</v>
      </c>
      <c r="G114" s="14">
        <f>E114*F114</f>
        <v/>
      </c>
    </row>
    <row r="115">
      <c r="A115" s="11" t="n">
        <v>45864</v>
      </c>
      <c r="B115" s="7" t="inlineStr">
        <is>
          <t>Neurolin 50 mg</t>
        </is>
      </c>
      <c r="C115" s="7" t="inlineStr">
        <is>
          <t>East</t>
        </is>
      </c>
      <c r="D115" s="7" t="inlineStr">
        <is>
          <t>Retail</t>
        </is>
      </c>
      <c r="E115" s="12" t="n">
        <v>272</v>
      </c>
      <c r="F115" s="13" t="n">
        <v>68.45</v>
      </c>
      <c r="G115" s="14">
        <f>E115*F115</f>
        <v/>
      </c>
    </row>
    <row r="116">
      <c r="A116" s="11" t="n">
        <v>45866</v>
      </c>
      <c r="B116" s="7" t="inlineStr">
        <is>
          <t>Neurolin 50 mg</t>
        </is>
      </c>
      <c r="C116" s="7" t="inlineStr">
        <is>
          <t>West</t>
        </is>
      </c>
      <c r="D116" s="7" t="inlineStr">
        <is>
          <t>Retail</t>
        </is>
      </c>
      <c r="E116" s="12" t="n">
        <v>268</v>
      </c>
      <c r="F116" s="13" t="n">
        <v>66.12</v>
      </c>
      <c r="G116" s="14">
        <f>E116*F116</f>
        <v/>
      </c>
    </row>
    <row r="117">
      <c r="A117" s="11" t="n">
        <v>45867</v>
      </c>
      <c r="B117" s="7" t="inlineStr">
        <is>
          <t>Cardexa 10 mg</t>
        </is>
      </c>
      <c r="C117" s="7" t="inlineStr">
        <is>
          <t>North</t>
        </is>
      </c>
      <c r="D117" s="7" t="inlineStr">
        <is>
          <t>Hospital</t>
        </is>
      </c>
      <c r="E117" s="12" t="n">
        <v>615</v>
      </c>
      <c r="F117" s="13" t="n">
        <v>39.99</v>
      </c>
      <c r="G117" s="14">
        <f>E117*F117</f>
        <v/>
      </c>
    </row>
    <row r="118">
      <c r="A118" s="11" t="n">
        <v>45868</v>
      </c>
      <c r="B118" s="7" t="inlineStr">
        <is>
          <t>Hemaxa 40 mg/mL</t>
        </is>
      </c>
      <c r="C118" s="7" t="inlineStr">
        <is>
          <t>South</t>
        </is>
      </c>
      <c r="D118" s="7" t="inlineStr">
        <is>
          <t>Retail</t>
        </is>
      </c>
      <c r="E118" s="12" t="n">
        <v>967</v>
      </c>
      <c r="F118" s="13" t="n">
        <v>581.1</v>
      </c>
      <c r="G118" s="14">
        <f>E118*F118</f>
        <v/>
      </c>
    </row>
    <row r="119">
      <c r="A119" s="11" t="n">
        <v>45871</v>
      </c>
      <c r="B119" s="7" t="inlineStr">
        <is>
          <t>Velorin 20 mg</t>
        </is>
      </c>
      <c r="C119" s="7" t="inlineStr">
        <is>
          <t>North</t>
        </is>
      </c>
      <c r="D119" s="7" t="inlineStr">
        <is>
          <t>Retail</t>
        </is>
      </c>
      <c r="E119" s="12" t="n">
        <v>193</v>
      </c>
      <c r="F119" s="13" t="n">
        <v>94.7</v>
      </c>
      <c r="G119" s="14">
        <f>E119*F119</f>
        <v/>
      </c>
    </row>
    <row r="120">
      <c r="A120" s="11" t="n">
        <v>45872</v>
      </c>
      <c r="B120" s="7" t="inlineStr">
        <is>
          <t>Oncavir 100 mg/mL</t>
        </is>
      </c>
      <c r="C120" s="7" t="inlineStr">
        <is>
          <t>South</t>
        </is>
      </c>
      <c r="D120" s="7" t="inlineStr">
        <is>
          <t>Retail</t>
        </is>
      </c>
      <c r="E120" s="12" t="n">
        <v>40</v>
      </c>
      <c r="F120" s="13" t="n">
        <v>1812.82</v>
      </c>
      <c r="G120" s="14">
        <f>E120*F120</f>
        <v/>
      </c>
    </row>
    <row r="121">
      <c r="A121" s="11" t="n">
        <v>45875</v>
      </c>
      <c r="B121" s="7" t="inlineStr">
        <is>
          <t>Cardexa 10 mg</t>
        </is>
      </c>
      <c r="C121" s="7" t="inlineStr">
        <is>
          <t>East</t>
        </is>
      </c>
      <c r="D121" s="7" t="inlineStr">
        <is>
          <t>Hospital</t>
        </is>
      </c>
      <c r="E121" s="12" t="n">
        <v>1264</v>
      </c>
      <c r="F121" s="13" t="n">
        <v>38.9</v>
      </c>
      <c r="G121" s="14">
        <f>E121*F121</f>
        <v/>
      </c>
    </row>
    <row r="122">
      <c r="A122" s="11" t="n">
        <v>45877</v>
      </c>
      <c r="B122" s="7" t="inlineStr">
        <is>
          <t>Hemaxa 40 mg/mL</t>
        </is>
      </c>
      <c r="C122" s="7" t="inlineStr">
        <is>
          <t>South</t>
        </is>
      </c>
      <c r="D122" s="7" t="inlineStr">
        <is>
          <t>Hospital</t>
        </is>
      </c>
      <c r="E122" s="12" t="n">
        <v>97</v>
      </c>
      <c r="F122" s="13" t="n">
        <v>631.47</v>
      </c>
      <c r="G122" s="14">
        <f>E122*F122</f>
        <v/>
      </c>
    </row>
    <row r="123">
      <c r="A123" s="11" t="n">
        <v>45878</v>
      </c>
      <c r="B123" s="7" t="inlineStr">
        <is>
          <t>Hemaxa 40 mg/mL</t>
        </is>
      </c>
      <c r="C123" s="7" t="inlineStr">
        <is>
          <t>East</t>
        </is>
      </c>
      <c r="D123" s="7" t="inlineStr">
        <is>
          <t>Retail</t>
        </is>
      </c>
      <c r="E123" s="12" t="n">
        <v>37</v>
      </c>
      <c r="F123" s="13" t="n">
        <v>657.62</v>
      </c>
      <c r="G123" s="14">
        <f>E123*F123</f>
        <v/>
      </c>
    </row>
    <row r="124">
      <c r="A124" s="11" t="n">
        <v>45880</v>
      </c>
      <c r="B124" s="7" t="inlineStr">
        <is>
          <t>Velorin 20 mg</t>
        </is>
      </c>
      <c r="C124" s="7" t="inlineStr">
        <is>
          <t>West</t>
        </is>
      </c>
      <c r="D124" s="7" t="inlineStr">
        <is>
          <t>Hospital</t>
        </is>
      </c>
      <c r="E124" s="12" t="n">
        <v>177</v>
      </c>
      <c r="F124" s="13" t="n">
        <v>90.06</v>
      </c>
      <c r="G124" s="14">
        <f>E124*F124</f>
        <v/>
      </c>
    </row>
    <row r="125">
      <c r="A125" s="11" t="n">
        <v>45881</v>
      </c>
      <c r="B125" s="7" t="inlineStr">
        <is>
          <t>Neurolin 50 mg</t>
        </is>
      </c>
      <c r="C125" s="7" t="inlineStr">
        <is>
          <t>North</t>
        </is>
      </c>
      <c r="D125" s="7" t="inlineStr">
        <is>
          <t>Retail</t>
        </is>
      </c>
      <c r="E125" s="12" t="n">
        <v>1778</v>
      </c>
      <c r="F125" s="13" t="n">
        <v>65.12</v>
      </c>
      <c r="G125" s="14">
        <f>E125*F125</f>
        <v/>
      </c>
    </row>
    <row r="126">
      <c r="A126" s="11" t="n">
        <v>45884</v>
      </c>
      <c r="B126" s="7" t="inlineStr">
        <is>
          <t>Hemaxa 40 mg/mL</t>
        </is>
      </c>
      <c r="C126" s="7" t="inlineStr">
        <is>
          <t>South</t>
        </is>
      </c>
      <c r="D126" s="7" t="inlineStr">
        <is>
          <t>Hospital</t>
        </is>
      </c>
      <c r="E126" s="12" t="n">
        <v>95</v>
      </c>
      <c r="F126" s="13" t="n">
        <v>622.39</v>
      </c>
      <c r="G126" s="14">
        <f>E126*F126</f>
        <v/>
      </c>
    </row>
    <row r="127">
      <c r="A127" s="11" t="n">
        <v>45886</v>
      </c>
      <c r="B127" s="7" t="inlineStr">
        <is>
          <t>Cardexa 10 mg</t>
        </is>
      </c>
      <c r="C127" s="7" t="inlineStr">
        <is>
          <t>North</t>
        </is>
      </c>
      <c r="D127" s="7" t="inlineStr">
        <is>
          <t>Retail</t>
        </is>
      </c>
      <c r="E127" s="12" t="n">
        <v>97</v>
      </c>
      <c r="F127" s="13" t="n">
        <v>40.63</v>
      </c>
      <c r="G127" s="14">
        <f>E127*F127</f>
        <v/>
      </c>
    </row>
    <row r="128">
      <c r="A128" s="11" t="n">
        <v>45887</v>
      </c>
      <c r="B128" s="7" t="inlineStr">
        <is>
          <t>Velorin 20 mg</t>
        </is>
      </c>
      <c r="C128" s="7" t="inlineStr">
        <is>
          <t>North</t>
        </is>
      </c>
      <c r="D128" s="7" t="inlineStr">
        <is>
          <t>Retail</t>
        </is>
      </c>
      <c r="E128" s="12" t="n">
        <v>98</v>
      </c>
      <c r="F128" s="13" t="n">
        <v>93.53</v>
      </c>
      <c r="G128" s="14">
        <f>E128*F128</f>
        <v/>
      </c>
    </row>
    <row r="129">
      <c r="A129" s="11" t="n">
        <v>45889</v>
      </c>
      <c r="B129" s="7" t="inlineStr">
        <is>
          <t>Oncavir 100 mg/mL</t>
        </is>
      </c>
      <c r="C129" s="7" t="inlineStr">
        <is>
          <t>North</t>
        </is>
      </c>
      <c r="D129" s="7" t="inlineStr">
        <is>
          <t>Hospital</t>
        </is>
      </c>
      <c r="E129" s="12" t="n">
        <v>38</v>
      </c>
      <c r="F129" s="13" t="n">
        <v>1839.43</v>
      </c>
      <c r="G129" s="14">
        <f>E129*F129</f>
        <v/>
      </c>
    </row>
    <row r="130">
      <c r="A130" s="11" t="n">
        <v>45890</v>
      </c>
      <c r="B130" s="7" t="inlineStr">
        <is>
          <t>Neurolin 50 mg</t>
        </is>
      </c>
      <c r="C130" s="7" t="inlineStr">
        <is>
          <t>West</t>
        </is>
      </c>
      <c r="D130" s="7" t="inlineStr">
        <is>
          <t>Retail</t>
        </is>
      </c>
      <c r="E130" s="12" t="n">
        <v>63</v>
      </c>
      <c r="F130" s="13" t="n">
        <v>69.31</v>
      </c>
      <c r="G130" s="14">
        <f>E130*F130</f>
        <v/>
      </c>
    </row>
    <row r="131">
      <c r="A131" s="11" t="n">
        <v>45892</v>
      </c>
      <c r="B131" s="7" t="inlineStr">
        <is>
          <t>Neurolin 50 mg</t>
        </is>
      </c>
      <c r="C131" s="7" t="inlineStr">
        <is>
          <t>East</t>
        </is>
      </c>
      <c r="D131" s="7" t="inlineStr">
        <is>
          <t>Hospital</t>
        </is>
      </c>
      <c r="E131" s="12" t="n">
        <v>827</v>
      </c>
      <c r="F131" s="13" t="n">
        <v>66.34</v>
      </c>
      <c r="G131" s="14">
        <f>E131*F131</f>
        <v/>
      </c>
    </row>
    <row r="132">
      <c r="A132" s="11" t="n">
        <v>45894</v>
      </c>
      <c r="B132" s="7" t="inlineStr">
        <is>
          <t>Neurolin 50 mg</t>
        </is>
      </c>
      <c r="C132" s="7" t="inlineStr">
        <is>
          <t>North</t>
        </is>
      </c>
      <c r="D132" s="7" t="inlineStr">
        <is>
          <t>Retail</t>
        </is>
      </c>
      <c r="E132" s="12" t="n">
        <v>2638</v>
      </c>
      <c r="F132" s="13" t="n">
        <v>63.24</v>
      </c>
      <c r="G132" s="14">
        <f>E132*F132</f>
        <v/>
      </c>
    </row>
    <row r="133">
      <c r="A133" s="11" t="n">
        <v>45897</v>
      </c>
      <c r="B133" s="7" t="inlineStr">
        <is>
          <t>Hemaxa 40 mg/mL</t>
        </is>
      </c>
      <c r="C133" s="7" t="inlineStr">
        <is>
          <t>South</t>
        </is>
      </c>
      <c r="D133" s="7" t="inlineStr">
        <is>
          <t>Retail</t>
        </is>
      </c>
      <c r="E133" s="12" t="n">
        <v>2768</v>
      </c>
      <c r="F133" s="13" t="n">
        <v>561.3</v>
      </c>
      <c r="G133" s="14">
        <f>E133*F133</f>
        <v/>
      </c>
    </row>
    <row r="134">
      <c r="A134" s="11" t="n">
        <v>45898</v>
      </c>
      <c r="B134" s="7" t="inlineStr">
        <is>
          <t>Oncavir 100 mg/mL</t>
        </is>
      </c>
      <c r="C134" s="7" t="inlineStr">
        <is>
          <t>West</t>
        </is>
      </c>
      <c r="D134" s="7" t="inlineStr">
        <is>
          <t>Hospital</t>
        </is>
      </c>
      <c r="E134" s="12" t="n">
        <v>47</v>
      </c>
      <c r="F134" s="13" t="n">
        <v>1853.97</v>
      </c>
      <c r="G134" s="14">
        <f>E134*F134</f>
        <v/>
      </c>
    </row>
    <row r="135">
      <c r="A135" s="11" t="n">
        <v>45899</v>
      </c>
      <c r="B135" s="7" t="inlineStr">
        <is>
          <t>Cardexa 10 mg</t>
        </is>
      </c>
      <c r="C135" s="7" t="inlineStr">
        <is>
          <t>South</t>
        </is>
      </c>
      <c r="D135" s="7" t="inlineStr">
        <is>
          <t>Hospital</t>
        </is>
      </c>
      <c r="E135" s="12" t="n">
        <v>42</v>
      </c>
      <c r="F135" s="13" t="n">
        <v>42.79</v>
      </c>
      <c r="G135" s="14">
        <f>E135*F135</f>
        <v/>
      </c>
    </row>
    <row r="136">
      <c r="A136" s="11" t="n">
        <v>45902</v>
      </c>
      <c r="B136" s="7" t="inlineStr">
        <is>
          <t>Hemaxa 40 mg/mL</t>
        </is>
      </c>
      <c r="C136" s="7" t="inlineStr">
        <is>
          <t>North</t>
        </is>
      </c>
      <c r="D136" s="7" t="inlineStr">
        <is>
          <t>Retail</t>
        </is>
      </c>
      <c r="E136" s="12" t="n">
        <v>511</v>
      </c>
      <c r="F136" s="13" t="n">
        <v>582.6799999999999</v>
      </c>
      <c r="G136" s="14">
        <f>E136*F136</f>
        <v/>
      </c>
    </row>
    <row r="137">
      <c r="A137" s="11" t="n">
        <v>45903</v>
      </c>
      <c r="B137" s="7" t="inlineStr">
        <is>
          <t>Neurolin 50 mg</t>
        </is>
      </c>
      <c r="C137" s="7" t="inlineStr">
        <is>
          <t>East</t>
        </is>
      </c>
      <c r="D137" s="7" t="inlineStr">
        <is>
          <t>Hospital</t>
        </is>
      </c>
      <c r="E137" s="12" t="n">
        <v>898</v>
      </c>
      <c r="F137" s="13" t="n">
        <v>63.58</v>
      </c>
      <c r="G137" s="14">
        <f>E137*F137</f>
        <v/>
      </c>
    </row>
    <row r="138">
      <c r="A138" s="11" t="n">
        <v>45905</v>
      </c>
      <c r="B138" s="7" t="inlineStr">
        <is>
          <t>Cardexa 10 mg</t>
        </is>
      </c>
      <c r="C138" s="7" t="inlineStr">
        <is>
          <t>West</t>
        </is>
      </c>
      <c r="D138" s="7" t="inlineStr">
        <is>
          <t>Hospital</t>
        </is>
      </c>
      <c r="E138" s="12" t="n">
        <v>1602</v>
      </c>
      <c r="F138" s="13" t="n">
        <v>36.6</v>
      </c>
      <c r="G138" s="14">
        <f>E138*F138</f>
        <v/>
      </c>
    </row>
    <row r="139">
      <c r="A139" s="11" t="n">
        <v>45906</v>
      </c>
      <c r="B139" s="7" t="inlineStr">
        <is>
          <t>Hemaxa 40 mg/mL</t>
        </is>
      </c>
      <c r="C139" s="7" t="inlineStr">
        <is>
          <t>East</t>
        </is>
      </c>
      <c r="D139" s="7" t="inlineStr">
        <is>
          <t>Hospital</t>
        </is>
      </c>
      <c r="E139" s="12" t="n">
        <v>135</v>
      </c>
      <c r="F139" s="13" t="n">
        <v>606.71</v>
      </c>
      <c r="G139" s="14">
        <f>E139*F139</f>
        <v/>
      </c>
    </row>
    <row r="140">
      <c r="A140" s="11" t="n">
        <v>45909</v>
      </c>
      <c r="B140" s="7" t="inlineStr">
        <is>
          <t>Hemaxa 40 mg/mL</t>
        </is>
      </c>
      <c r="C140" s="7" t="inlineStr">
        <is>
          <t>East</t>
        </is>
      </c>
      <c r="D140" s="7" t="inlineStr">
        <is>
          <t>Hospital</t>
        </is>
      </c>
      <c r="E140" s="12" t="n">
        <v>2818</v>
      </c>
      <c r="F140" s="13" t="n">
        <v>554.85</v>
      </c>
      <c r="G140" s="14">
        <f>E140*F140</f>
        <v/>
      </c>
    </row>
    <row r="141">
      <c r="A141" s="11" t="n">
        <v>45910</v>
      </c>
      <c r="B141" s="7" t="inlineStr">
        <is>
          <t>Hemaxa 40 mg/mL</t>
        </is>
      </c>
      <c r="C141" s="7" t="inlineStr">
        <is>
          <t>East</t>
        </is>
      </c>
      <c r="D141" s="7" t="inlineStr">
        <is>
          <t>Hospital</t>
        </is>
      </c>
      <c r="E141" s="12" t="n">
        <v>41</v>
      </c>
      <c r="F141" s="13" t="n">
        <v>630.12</v>
      </c>
      <c r="G141" s="14">
        <f>E141*F141</f>
        <v/>
      </c>
    </row>
    <row r="142">
      <c r="A142" s="11" t="n">
        <v>45913</v>
      </c>
      <c r="B142" s="7" t="inlineStr">
        <is>
          <t>Hemaxa 40 mg/mL</t>
        </is>
      </c>
      <c r="C142" s="7" t="inlineStr">
        <is>
          <t>South</t>
        </is>
      </c>
      <c r="D142" s="7" t="inlineStr">
        <is>
          <t>Hospital</t>
        </is>
      </c>
      <c r="E142" s="12" t="n">
        <v>2161</v>
      </c>
      <c r="F142" s="13" t="n">
        <v>550.64</v>
      </c>
      <c r="G142" s="14">
        <f>E142*F142</f>
        <v/>
      </c>
    </row>
    <row r="143">
      <c r="A143" s="11" t="n">
        <v>45915</v>
      </c>
      <c r="B143" s="7" t="inlineStr">
        <is>
          <t>Oncavir 100 mg/mL</t>
        </is>
      </c>
      <c r="C143" s="7" t="inlineStr">
        <is>
          <t>West</t>
        </is>
      </c>
      <c r="D143" s="7" t="inlineStr">
        <is>
          <t>Hospital</t>
        </is>
      </c>
      <c r="E143" s="12" t="n">
        <v>2712</v>
      </c>
      <c r="F143" s="13" t="n">
        <v>1602.58</v>
      </c>
      <c r="G143" s="14">
        <f>E143*F143</f>
        <v/>
      </c>
    </row>
    <row r="144">
      <c r="A144" s="11" t="n">
        <v>45917</v>
      </c>
      <c r="B144" s="7" t="inlineStr">
        <is>
          <t>Hemaxa 40 mg/mL</t>
        </is>
      </c>
      <c r="C144" s="7" t="inlineStr">
        <is>
          <t>East</t>
        </is>
      </c>
      <c r="D144" s="7" t="inlineStr">
        <is>
          <t>Retail</t>
        </is>
      </c>
      <c r="E144" s="12" t="n">
        <v>33</v>
      </c>
      <c r="F144" s="13" t="n">
        <v>662.27</v>
      </c>
      <c r="G144" s="14">
        <f>E144*F144</f>
        <v/>
      </c>
    </row>
    <row r="145">
      <c r="A145" s="11" t="n">
        <v>45918</v>
      </c>
      <c r="B145" s="7" t="inlineStr">
        <is>
          <t>Hemaxa 40 mg/mL</t>
        </is>
      </c>
      <c r="C145" s="7" t="inlineStr">
        <is>
          <t>East</t>
        </is>
      </c>
      <c r="D145" s="7" t="inlineStr">
        <is>
          <t>Hospital</t>
        </is>
      </c>
      <c r="E145" s="12" t="n">
        <v>813</v>
      </c>
      <c r="F145" s="13" t="n">
        <v>587.51</v>
      </c>
      <c r="G145" s="14">
        <f>E145*F145</f>
        <v/>
      </c>
    </row>
    <row r="146">
      <c r="A146" s="11" t="n">
        <v>45920</v>
      </c>
      <c r="B146" s="7" t="inlineStr">
        <is>
          <t>Hemaxa 40 mg/mL</t>
        </is>
      </c>
      <c r="C146" s="7" t="inlineStr">
        <is>
          <t>West</t>
        </is>
      </c>
      <c r="D146" s="7" t="inlineStr">
        <is>
          <t>Retail</t>
        </is>
      </c>
      <c r="E146" s="12" t="n">
        <v>204</v>
      </c>
      <c r="F146" s="13" t="n">
        <v>614.73</v>
      </c>
      <c r="G146" s="14">
        <f>E146*F146</f>
        <v/>
      </c>
    </row>
    <row r="147">
      <c r="A147" s="11" t="n">
        <v>45922</v>
      </c>
      <c r="B147" s="7" t="inlineStr">
        <is>
          <t>Velorin 20 mg</t>
        </is>
      </c>
      <c r="C147" s="7" t="inlineStr">
        <is>
          <t>West</t>
        </is>
      </c>
      <c r="D147" s="7" t="inlineStr">
        <is>
          <t>Hospital</t>
        </is>
      </c>
      <c r="E147" s="12" t="n">
        <v>291</v>
      </c>
      <c r="F147" s="13" t="n">
        <v>92.78</v>
      </c>
      <c r="G147" s="14">
        <f>E147*F147</f>
        <v/>
      </c>
    </row>
    <row r="148">
      <c r="A148" s="11" t="n">
        <v>45923</v>
      </c>
      <c r="B148" s="7" t="inlineStr">
        <is>
          <t>Cardexa 10 mg</t>
        </is>
      </c>
      <c r="C148" s="7" t="inlineStr">
        <is>
          <t>North</t>
        </is>
      </c>
      <c r="D148" s="7" t="inlineStr">
        <is>
          <t>Retail</t>
        </is>
      </c>
      <c r="E148" s="12" t="n">
        <v>2142</v>
      </c>
      <c r="F148" s="13" t="n">
        <v>38.03</v>
      </c>
      <c r="G148" s="14">
        <f>E148*F148</f>
        <v/>
      </c>
    </row>
    <row r="149">
      <c r="A149" s="11" t="n">
        <v>45925</v>
      </c>
      <c r="B149" s="7" t="inlineStr">
        <is>
          <t>Cardexa 10 mg</t>
        </is>
      </c>
      <c r="C149" s="7" t="inlineStr">
        <is>
          <t>East</t>
        </is>
      </c>
      <c r="D149" s="7" t="inlineStr">
        <is>
          <t>Retail</t>
        </is>
      </c>
      <c r="E149" s="12" t="n">
        <v>2497</v>
      </c>
      <c r="F149" s="13" t="n">
        <v>37.81</v>
      </c>
      <c r="G149" s="14">
        <f>E149*F149</f>
        <v/>
      </c>
    </row>
    <row r="150">
      <c r="A150" s="11" t="n">
        <v>45926</v>
      </c>
      <c r="B150" s="7" t="inlineStr">
        <is>
          <t>Cardexa 10 mg</t>
        </is>
      </c>
      <c r="C150" s="7" t="inlineStr">
        <is>
          <t>West</t>
        </is>
      </c>
      <c r="D150" s="7" t="inlineStr">
        <is>
          <t>Retail</t>
        </is>
      </c>
      <c r="E150" s="12" t="n">
        <v>75</v>
      </c>
      <c r="F150" s="13" t="n">
        <v>40.79</v>
      </c>
      <c r="G150" s="14">
        <f>E150*F150</f>
        <v/>
      </c>
    </row>
    <row r="151">
      <c r="A151" s="11" t="n">
        <v>45928</v>
      </c>
      <c r="B151" s="7" t="inlineStr">
        <is>
          <t>Oncavir 100 mg/mL</t>
        </is>
      </c>
      <c r="C151" s="7" t="inlineStr">
        <is>
          <t>West</t>
        </is>
      </c>
      <c r="D151" s="7" t="inlineStr">
        <is>
          <t>Hospital</t>
        </is>
      </c>
      <c r="E151" s="12" t="n">
        <v>155</v>
      </c>
      <c r="F151" s="13" t="n">
        <v>1828.34</v>
      </c>
      <c r="G151" s="14">
        <f>E151*F151</f>
        <v/>
      </c>
    </row>
    <row r="152">
      <c r="A152" s="11" t="n">
        <v>45930</v>
      </c>
      <c r="B152" s="7" t="inlineStr">
        <is>
          <t>Cardexa 10 mg</t>
        </is>
      </c>
      <c r="C152" s="7" t="inlineStr">
        <is>
          <t>West</t>
        </is>
      </c>
      <c r="D152" s="7" t="inlineStr">
        <is>
          <t>Hospital</t>
        </is>
      </c>
      <c r="E152" s="12" t="n">
        <v>44</v>
      </c>
      <c r="F152" s="13" t="n">
        <v>41.25</v>
      </c>
      <c r="G152" s="14">
        <f>E152*F152</f>
        <v/>
      </c>
    </row>
    <row r="153">
      <c r="A153" s="11" t="n">
        <v>45933</v>
      </c>
      <c r="B153" s="7" t="inlineStr">
        <is>
          <t>Cardexa 10 mg</t>
        </is>
      </c>
      <c r="C153" s="7" t="inlineStr">
        <is>
          <t>South</t>
        </is>
      </c>
      <c r="D153" s="7" t="inlineStr">
        <is>
          <t>Retail</t>
        </is>
      </c>
      <c r="E153" s="12" t="n">
        <v>277</v>
      </c>
      <c r="F153" s="13" t="n">
        <v>40.5</v>
      </c>
      <c r="G153" s="14">
        <f>E153*F153</f>
        <v/>
      </c>
    </row>
    <row r="154">
      <c r="A154" s="11" t="n">
        <v>45934</v>
      </c>
      <c r="B154" s="7" t="inlineStr">
        <is>
          <t>Hemaxa 40 mg/mL</t>
        </is>
      </c>
      <c r="C154" s="7" t="inlineStr">
        <is>
          <t>West</t>
        </is>
      </c>
      <c r="D154" s="7" t="inlineStr">
        <is>
          <t>Retail</t>
        </is>
      </c>
      <c r="E154" s="12" t="n">
        <v>299</v>
      </c>
      <c r="F154" s="13" t="n">
        <v>603.75</v>
      </c>
      <c r="G154" s="14">
        <f>E154*F154</f>
        <v/>
      </c>
    </row>
    <row r="155">
      <c r="A155" s="11" t="n">
        <v>45935</v>
      </c>
      <c r="B155" s="7" t="inlineStr">
        <is>
          <t>Oncavir 100 mg/mL</t>
        </is>
      </c>
      <c r="C155" s="7" t="inlineStr">
        <is>
          <t>West</t>
        </is>
      </c>
      <c r="D155" s="7" t="inlineStr">
        <is>
          <t>Hospital</t>
        </is>
      </c>
      <c r="E155" s="12" t="n">
        <v>100</v>
      </c>
      <c r="F155" s="13" t="n">
        <v>1813.69</v>
      </c>
      <c r="G155" s="14">
        <f>E155*F155</f>
        <v/>
      </c>
    </row>
    <row r="156">
      <c r="A156" s="11" t="n">
        <v>45938</v>
      </c>
      <c r="B156" s="7" t="inlineStr">
        <is>
          <t>Velorin 20 mg</t>
        </is>
      </c>
      <c r="C156" s="7" t="inlineStr">
        <is>
          <t>East</t>
        </is>
      </c>
      <c r="D156" s="7" t="inlineStr">
        <is>
          <t>Retail</t>
        </is>
      </c>
      <c r="E156" s="12" t="n">
        <v>386</v>
      </c>
      <c r="F156" s="13" t="n">
        <v>91.23</v>
      </c>
      <c r="G156" s="14">
        <f>E156*F156</f>
        <v/>
      </c>
    </row>
    <row r="157">
      <c r="A157" s="11" t="n">
        <v>45940</v>
      </c>
      <c r="B157" s="7" t="inlineStr">
        <is>
          <t>Cardexa 10 mg</t>
        </is>
      </c>
      <c r="C157" s="7" t="inlineStr">
        <is>
          <t>East</t>
        </is>
      </c>
      <c r="D157" s="7" t="inlineStr">
        <is>
          <t>Retail</t>
        </is>
      </c>
      <c r="E157" s="12" t="n">
        <v>84</v>
      </c>
      <c r="F157" s="13" t="n">
        <v>42.57</v>
      </c>
      <c r="G157" s="14">
        <f>E157*F157</f>
        <v/>
      </c>
    </row>
    <row r="158">
      <c r="A158" s="11" t="n">
        <v>45942</v>
      </c>
      <c r="B158" s="7" t="inlineStr">
        <is>
          <t>Neurolin 50 mg</t>
        </is>
      </c>
      <c r="C158" s="7" t="inlineStr">
        <is>
          <t>East</t>
        </is>
      </c>
      <c r="D158" s="7" t="inlineStr">
        <is>
          <t>Hospital</t>
        </is>
      </c>
      <c r="E158" s="12" t="n">
        <v>37</v>
      </c>
      <c r="F158" s="13" t="n">
        <v>71.73</v>
      </c>
      <c r="G158" s="14">
        <f>E158*F158</f>
        <v/>
      </c>
    </row>
    <row r="159">
      <c r="A159" s="11" t="n">
        <v>45944</v>
      </c>
      <c r="B159" s="7" t="inlineStr">
        <is>
          <t>Cardexa 10 mg</t>
        </is>
      </c>
      <c r="C159" s="7" t="inlineStr">
        <is>
          <t>North</t>
        </is>
      </c>
      <c r="D159" s="7" t="inlineStr">
        <is>
          <t>Hospital</t>
        </is>
      </c>
      <c r="E159" s="12" t="n">
        <v>82</v>
      </c>
      <c r="F159" s="13" t="n">
        <v>42.57</v>
      </c>
      <c r="G159" s="14">
        <f>E159*F159</f>
        <v/>
      </c>
    </row>
    <row r="160">
      <c r="A160" s="11" t="n">
        <v>45945</v>
      </c>
      <c r="B160" s="7" t="inlineStr">
        <is>
          <t>Neurolin 50 mg</t>
        </is>
      </c>
      <c r="C160" s="7" t="inlineStr">
        <is>
          <t>South</t>
        </is>
      </c>
      <c r="D160" s="7" t="inlineStr">
        <is>
          <t>Hospital</t>
        </is>
      </c>
      <c r="E160" s="12" t="n">
        <v>219</v>
      </c>
      <c r="F160" s="13" t="n">
        <v>68.02</v>
      </c>
      <c r="G160" s="14">
        <f>E160*F160</f>
        <v/>
      </c>
    </row>
    <row r="161">
      <c r="A161" s="11" t="n">
        <v>45946</v>
      </c>
      <c r="B161" s="7" t="inlineStr">
        <is>
          <t>Cardexa 10 mg</t>
        </is>
      </c>
      <c r="C161" s="7" t="inlineStr">
        <is>
          <t>East</t>
        </is>
      </c>
      <c r="D161" s="7" t="inlineStr">
        <is>
          <t>Retail</t>
        </is>
      </c>
      <c r="E161" s="12" t="n">
        <v>2919</v>
      </c>
      <c r="F161" s="13" t="n">
        <v>35.86</v>
      </c>
      <c r="G161" s="14">
        <f>E161*F161</f>
        <v/>
      </c>
    </row>
    <row r="162">
      <c r="A162" s="11" t="n">
        <v>45949</v>
      </c>
      <c r="B162" s="7" t="inlineStr">
        <is>
          <t>Cardexa 10 mg</t>
        </is>
      </c>
      <c r="C162" s="7" t="inlineStr">
        <is>
          <t>East</t>
        </is>
      </c>
      <c r="D162" s="7" t="inlineStr">
        <is>
          <t>Retail</t>
        </is>
      </c>
      <c r="E162" s="12" t="n">
        <v>314</v>
      </c>
      <c r="F162" s="13" t="n">
        <v>39.96</v>
      </c>
      <c r="G162" s="14">
        <f>E162*F162</f>
        <v/>
      </c>
    </row>
    <row r="163">
      <c r="A163" s="11" t="n">
        <v>45951</v>
      </c>
      <c r="B163" s="7" t="inlineStr">
        <is>
          <t>Cardexa 10 mg</t>
        </is>
      </c>
      <c r="C163" s="7" t="inlineStr">
        <is>
          <t>South</t>
        </is>
      </c>
      <c r="D163" s="7" t="inlineStr">
        <is>
          <t>Hospital</t>
        </is>
      </c>
      <c r="E163" s="12" t="n">
        <v>65</v>
      </c>
      <c r="F163" s="13" t="n">
        <v>41.41</v>
      </c>
      <c r="G163" s="14">
        <f>E163*F163</f>
        <v/>
      </c>
    </row>
    <row r="164">
      <c r="A164" s="11" t="n">
        <v>45952</v>
      </c>
      <c r="B164" s="7" t="inlineStr">
        <is>
          <t>Cardexa 10 mg</t>
        </is>
      </c>
      <c r="C164" s="7" t="inlineStr">
        <is>
          <t>West</t>
        </is>
      </c>
      <c r="D164" s="7" t="inlineStr">
        <is>
          <t>Hospital</t>
        </is>
      </c>
      <c r="E164" s="12" t="n">
        <v>125</v>
      </c>
      <c r="F164" s="13" t="n">
        <v>40.18</v>
      </c>
      <c r="G164" s="14">
        <f>E164*F164</f>
        <v/>
      </c>
    </row>
    <row r="165">
      <c r="A165" s="11" t="n">
        <v>45955</v>
      </c>
      <c r="B165" s="7" t="inlineStr">
        <is>
          <t>Oncavir 100 mg/mL</t>
        </is>
      </c>
      <c r="C165" s="7" t="inlineStr">
        <is>
          <t>South</t>
        </is>
      </c>
      <c r="D165" s="7" t="inlineStr">
        <is>
          <t>Hospital</t>
        </is>
      </c>
      <c r="E165" s="12" t="n">
        <v>173</v>
      </c>
      <c r="F165" s="13" t="n">
        <v>1821.47</v>
      </c>
      <c r="G165" s="14">
        <f>E165*F165</f>
        <v/>
      </c>
    </row>
    <row r="166">
      <c r="A166" s="11" t="n">
        <v>45956</v>
      </c>
      <c r="B166" s="7" t="inlineStr">
        <is>
          <t>Neurolin 50 mg</t>
        </is>
      </c>
      <c r="C166" s="7" t="inlineStr">
        <is>
          <t>South</t>
        </is>
      </c>
      <c r="D166" s="7" t="inlineStr">
        <is>
          <t>Hospital</t>
        </is>
      </c>
      <c r="E166" s="12" t="n">
        <v>90</v>
      </c>
      <c r="F166" s="13" t="n">
        <v>69.83</v>
      </c>
      <c r="G166" s="14">
        <f>E166*F166</f>
        <v/>
      </c>
    </row>
    <row r="167">
      <c r="A167" s="11" t="n">
        <v>45958</v>
      </c>
      <c r="B167" s="7" t="inlineStr">
        <is>
          <t>Neurolin 50 mg</t>
        </is>
      </c>
      <c r="C167" s="7" t="inlineStr">
        <is>
          <t>North</t>
        </is>
      </c>
      <c r="D167" s="7" t="inlineStr">
        <is>
          <t>Retail</t>
        </is>
      </c>
      <c r="E167" s="12" t="n">
        <v>129</v>
      </c>
      <c r="F167" s="13" t="n">
        <v>69.66</v>
      </c>
      <c r="G167" s="14">
        <f>E167*F167</f>
        <v/>
      </c>
    </row>
    <row r="168">
      <c r="A168" s="11" t="n">
        <v>45959</v>
      </c>
      <c r="B168" s="7" t="inlineStr">
        <is>
          <t>Oncavir 100 mg/mL</t>
        </is>
      </c>
      <c r="C168" s="7" t="inlineStr">
        <is>
          <t>North</t>
        </is>
      </c>
      <c r="D168" s="7" t="inlineStr">
        <is>
          <t>Retail</t>
        </is>
      </c>
      <c r="E168" s="12" t="n">
        <v>41</v>
      </c>
      <c r="F168" s="13" t="n">
        <v>1831.83</v>
      </c>
      <c r="G168" s="14">
        <f>E168*F168</f>
        <v/>
      </c>
    </row>
    <row r="169">
      <c r="A169" s="11" t="n">
        <v>45962</v>
      </c>
      <c r="B169" s="7" t="inlineStr">
        <is>
          <t>Neurolin 50 mg</t>
        </is>
      </c>
      <c r="C169" s="7" t="inlineStr">
        <is>
          <t>East</t>
        </is>
      </c>
      <c r="D169" s="7" t="inlineStr">
        <is>
          <t>Hospital</t>
        </is>
      </c>
      <c r="E169" s="12" t="n">
        <v>435</v>
      </c>
      <c r="F169" s="13" t="n">
        <v>64.97</v>
      </c>
      <c r="G169" s="14">
        <f>E169*F169</f>
        <v/>
      </c>
    </row>
    <row r="170">
      <c r="A170" s="11" t="n">
        <v>45963</v>
      </c>
      <c r="B170" s="7" t="inlineStr">
        <is>
          <t>Velorin 20 mg</t>
        </is>
      </c>
      <c r="C170" s="7" t="inlineStr">
        <is>
          <t>East</t>
        </is>
      </c>
      <c r="D170" s="7" t="inlineStr">
        <is>
          <t>Hospital</t>
        </is>
      </c>
      <c r="E170" s="12" t="n">
        <v>99</v>
      </c>
      <c r="F170" s="13" t="n">
        <v>92.88</v>
      </c>
      <c r="G170" s="14">
        <f>E170*F170</f>
        <v/>
      </c>
    </row>
    <row r="171">
      <c r="A171" s="11" t="n">
        <v>45964</v>
      </c>
      <c r="B171" s="7" t="inlineStr">
        <is>
          <t>Hemaxa 40 mg/mL</t>
        </is>
      </c>
      <c r="C171" s="7" t="inlineStr">
        <is>
          <t>South</t>
        </is>
      </c>
      <c r="D171" s="7" t="inlineStr">
        <is>
          <t>Hospital</t>
        </is>
      </c>
      <c r="E171" s="12" t="n">
        <v>297</v>
      </c>
      <c r="F171" s="13" t="n">
        <v>621.34</v>
      </c>
      <c r="G171" s="14">
        <f>E171*F171</f>
        <v/>
      </c>
    </row>
    <row r="172">
      <c r="A172" s="11" t="n">
        <v>45967</v>
      </c>
      <c r="B172" s="7" t="inlineStr">
        <is>
          <t>Cardexa 10 mg</t>
        </is>
      </c>
      <c r="C172" s="7" t="inlineStr">
        <is>
          <t>West</t>
        </is>
      </c>
      <c r="D172" s="7" t="inlineStr">
        <is>
          <t>Retail</t>
        </is>
      </c>
      <c r="E172" s="12" t="n">
        <v>1269</v>
      </c>
      <c r="F172" s="13" t="n">
        <v>38.68</v>
      </c>
      <c r="G172" s="14">
        <f>E172*F172</f>
        <v/>
      </c>
    </row>
    <row r="173">
      <c r="A173" s="11" t="n">
        <v>45968</v>
      </c>
      <c r="B173" s="7" t="inlineStr">
        <is>
          <t>Velorin 20 mg</t>
        </is>
      </c>
      <c r="C173" s="7" t="inlineStr">
        <is>
          <t>East</t>
        </is>
      </c>
      <c r="D173" s="7" t="inlineStr">
        <is>
          <t>Retail</t>
        </is>
      </c>
      <c r="E173" s="12" t="n">
        <v>109</v>
      </c>
      <c r="F173" s="13" t="n">
        <v>94.3</v>
      </c>
      <c r="G173" s="14">
        <f>E173*F173</f>
        <v/>
      </c>
    </row>
    <row r="174">
      <c r="A174" s="11" t="n">
        <v>45971</v>
      </c>
      <c r="B174" s="7" t="inlineStr">
        <is>
          <t>Velorin 20 mg</t>
        </is>
      </c>
      <c r="C174" s="7" t="inlineStr">
        <is>
          <t>South</t>
        </is>
      </c>
      <c r="D174" s="7" t="inlineStr">
        <is>
          <t>Hospital</t>
        </is>
      </c>
      <c r="E174" s="12" t="n">
        <v>216</v>
      </c>
      <c r="F174" s="13" t="n">
        <v>93.98</v>
      </c>
      <c r="G174" s="14">
        <f>E174*F174</f>
        <v/>
      </c>
    </row>
    <row r="175">
      <c r="A175" s="11" t="n">
        <v>45973</v>
      </c>
      <c r="B175" s="7" t="inlineStr">
        <is>
          <t>Oncavir 100 mg/mL</t>
        </is>
      </c>
      <c r="C175" s="7" t="inlineStr">
        <is>
          <t>North</t>
        </is>
      </c>
      <c r="D175" s="7" t="inlineStr">
        <is>
          <t>Hospital</t>
        </is>
      </c>
      <c r="E175" s="12" t="n">
        <v>36</v>
      </c>
      <c r="F175" s="13" t="n">
        <v>1833.84</v>
      </c>
      <c r="G175" s="14">
        <f>E175*F175</f>
        <v/>
      </c>
    </row>
    <row r="176">
      <c r="A176" s="11" t="n">
        <v>45973</v>
      </c>
      <c r="B176" s="7" t="inlineStr">
        <is>
          <t>Cardexa 10 mg</t>
        </is>
      </c>
      <c r="C176" s="7" t="inlineStr">
        <is>
          <t>West</t>
        </is>
      </c>
      <c r="D176" s="7" t="inlineStr">
        <is>
          <t>Retail</t>
        </is>
      </c>
      <c r="E176" s="12" t="n">
        <v>23</v>
      </c>
      <c r="F176" s="13" t="n">
        <v>42.65</v>
      </c>
      <c r="G176" s="14">
        <f>E176*F176</f>
        <v/>
      </c>
    </row>
    <row r="177">
      <c r="A177" s="11" t="n">
        <v>45975</v>
      </c>
      <c r="B177" s="7" t="inlineStr">
        <is>
          <t>Hemaxa 40 mg/mL</t>
        </is>
      </c>
      <c r="C177" s="7" t="inlineStr">
        <is>
          <t>East</t>
        </is>
      </c>
      <c r="D177" s="7" t="inlineStr">
        <is>
          <t>Retail</t>
        </is>
      </c>
      <c r="E177" s="12" t="n">
        <v>1295</v>
      </c>
      <c r="F177" s="13" t="n">
        <v>566.41</v>
      </c>
      <c r="G177" s="14">
        <f>E177*F177</f>
        <v/>
      </c>
    </row>
    <row r="178">
      <c r="A178" s="11" t="n">
        <v>45978</v>
      </c>
      <c r="B178" s="7" t="inlineStr">
        <is>
          <t>Neurolin 50 mg</t>
        </is>
      </c>
      <c r="C178" s="7" t="inlineStr">
        <is>
          <t>West</t>
        </is>
      </c>
      <c r="D178" s="7" t="inlineStr">
        <is>
          <t>Hospital</t>
        </is>
      </c>
      <c r="E178" s="12" t="n">
        <v>140</v>
      </c>
      <c r="F178" s="13" t="n">
        <v>68.90000000000001</v>
      </c>
      <c r="G178" s="14">
        <f>E178*F178</f>
        <v/>
      </c>
    </row>
    <row r="179">
      <c r="A179" s="11" t="n">
        <v>45980</v>
      </c>
      <c r="B179" s="7" t="inlineStr">
        <is>
          <t>Cardexa 10 mg</t>
        </is>
      </c>
      <c r="C179" s="7" t="inlineStr">
        <is>
          <t>West</t>
        </is>
      </c>
      <c r="D179" s="7" t="inlineStr">
        <is>
          <t>Retail</t>
        </is>
      </c>
      <c r="E179" s="12" t="n">
        <v>177</v>
      </c>
      <c r="F179" s="13" t="n">
        <v>39.45</v>
      </c>
      <c r="G179" s="14">
        <f>E179*F179</f>
        <v/>
      </c>
    </row>
    <row r="180">
      <c r="A180" s="11" t="n">
        <v>45981</v>
      </c>
      <c r="B180" s="7" t="inlineStr">
        <is>
          <t>Velorin 20 mg</t>
        </is>
      </c>
      <c r="C180" s="7" t="inlineStr">
        <is>
          <t>West</t>
        </is>
      </c>
      <c r="D180" s="7" t="inlineStr">
        <is>
          <t>Hospital</t>
        </is>
      </c>
      <c r="E180" s="12" t="n">
        <v>182</v>
      </c>
      <c r="F180" s="13" t="n">
        <v>93.73999999999999</v>
      </c>
      <c r="G180" s="14">
        <f>E180*F180</f>
        <v/>
      </c>
    </row>
    <row r="181">
      <c r="A181" s="11" t="n">
        <v>45983</v>
      </c>
      <c r="B181" s="7" t="inlineStr">
        <is>
          <t>Hemaxa 40 mg/mL</t>
        </is>
      </c>
      <c r="C181" s="7" t="inlineStr">
        <is>
          <t>North</t>
        </is>
      </c>
      <c r="D181" s="7" t="inlineStr">
        <is>
          <t>Hospital</t>
        </is>
      </c>
      <c r="E181" s="12" t="n">
        <v>1414</v>
      </c>
      <c r="F181" s="13" t="n">
        <v>569.59</v>
      </c>
      <c r="G181" s="14">
        <f>E181*F181</f>
        <v/>
      </c>
    </row>
    <row r="182">
      <c r="A182" s="11" t="n">
        <v>45985</v>
      </c>
      <c r="B182" s="7" t="inlineStr">
        <is>
          <t>Cardexa 10 mg</t>
        </is>
      </c>
      <c r="C182" s="7" t="inlineStr">
        <is>
          <t>East</t>
        </is>
      </c>
      <c r="D182" s="7" t="inlineStr">
        <is>
          <t>Hospital</t>
        </is>
      </c>
      <c r="E182" s="12" t="n">
        <v>1257</v>
      </c>
      <c r="F182" s="13" t="n">
        <v>37.54</v>
      </c>
      <c r="G182" s="14">
        <f>E182*F182</f>
        <v/>
      </c>
    </row>
    <row r="183">
      <c r="A183" s="11" t="n">
        <v>45987</v>
      </c>
      <c r="B183" s="7" t="inlineStr">
        <is>
          <t>Cardexa 10 mg</t>
        </is>
      </c>
      <c r="C183" s="7" t="inlineStr">
        <is>
          <t>South</t>
        </is>
      </c>
      <c r="D183" s="7" t="inlineStr">
        <is>
          <t>Hospital</t>
        </is>
      </c>
      <c r="E183" s="12" t="n">
        <v>1679</v>
      </c>
      <c r="F183" s="13" t="n">
        <v>36.89</v>
      </c>
      <c r="G183" s="14">
        <f>E183*F183</f>
        <v/>
      </c>
    </row>
    <row r="184">
      <c r="A184" s="11" t="n">
        <v>45989</v>
      </c>
      <c r="B184" s="7" t="inlineStr">
        <is>
          <t>Hemaxa 40 mg/mL</t>
        </is>
      </c>
      <c r="C184" s="7" t="inlineStr">
        <is>
          <t>South</t>
        </is>
      </c>
      <c r="D184" s="7" t="inlineStr">
        <is>
          <t>Hospital</t>
        </is>
      </c>
      <c r="E184" s="12" t="n">
        <v>25</v>
      </c>
      <c r="F184" s="13" t="n">
        <v>654.88</v>
      </c>
      <c r="G184" s="14">
        <f>E184*F184</f>
        <v/>
      </c>
    </row>
    <row r="185">
      <c r="A185" s="11" t="n">
        <v>45990</v>
      </c>
      <c r="B185" s="7" t="inlineStr">
        <is>
          <t>Velorin 20 mg</t>
        </is>
      </c>
      <c r="C185" s="7" t="inlineStr">
        <is>
          <t>East</t>
        </is>
      </c>
      <c r="D185" s="7" t="inlineStr">
        <is>
          <t>Hospital</t>
        </is>
      </c>
      <c r="E185" s="12" t="n">
        <v>49</v>
      </c>
      <c r="F185" s="13" t="n">
        <v>98.01000000000001</v>
      </c>
      <c r="G185" s="14">
        <f>E185*F185</f>
        <v/>
      </c>
    </row>
    <row r="186">
      <c r="A186" s="11" t="n">
        <v>45993</v>
      </c>
      <c r="B186" s="7" t="inlineStr">
        <is>
          <t>Oncavir 100 mg/mL</t>
        </is>
      </c>
      <c r="C186" s="7" t="inlineStr">
        <is>
          <t>East</t>
        </is>
      </c>
      <c r="D186" s="7" t="inlineStr">
        <is>
          <t>Retail</t>
        </is>
      </c>
      <c r="E186" s="12" t="n">
        <v>112</v>
      </c>
      <c r="F186" s="13" t="n">
        <v>1801.85</v>
      </c>
      <c r="G186" s="14">
        <f>E186*F186</f>
        <v/>
      </c>
    </row>
    <row r="187">
      <c r="A187" s="11" t="n">
        <v>45993</v>
      </c>
      <c r="B187" s="7" t="inlineStr">
        <is>
          <t>Hemaxa 40 mg/mL</t>
        </is>
      </c>
      <c r="C187" s="7" t="inlineStr">
        <is>
          <t>East</t>
        </is>
      </c>
      <c r="D187" s="7" t="inlineStr">
        <is>
          <t>Hospital</t>
        </is>
      </c>
      <c r="E187" s="12" t="n">
        <v>353</v>
      </c>
      <c r="F187" s="13" t="n">
        <v>596.97</v>
      </c>
      <c r="G187" s="14">
        <f>E187*F187</f>
        <v/>
      </c>
    </row>
    <row r="188">
      <c r="A188" s="11" t="n">
        <v>45995</v>
      </c>
      <c r="B188" s="7" t="inlineStr">
        <is>
          <t>Hemaxa 40 mg/mL</t>
        </is>
      </c>
      <c r="C188" s="7" t="inlineStr">
        <is>
          <t>East</t>
        </is>
      </c>
      <c r="D188" s="7" t="inlineStr">
        <is>
          <t>Retail</t>
        </is>
      </c>
      <c r="E188" s="12" t="n">
        <v>446</v>
      </c>
      <c r="F188" s="13" t="n">
        <v>592.9</v>
      </c>
      <c r="G188" s="14">
        <f>E188*F188</f>
        <v/>
      </c>
    </row>
    <row r="189">
      <c r="A189" s="11" t="n">
        <v>45997</v>
      </c>
      <c r="B189" s="7" t="inlineStr">
        <is>
          <t>Velorin 20 mg</t>
        </is>
      </c>
      <c r="C189" s="7" t="inlineStr">
        <is>
          <t>West</t>
        </is>
      </c>
      <c r="D189" s="7" t="inlineStr">
        <is>
          <t>Retail</t>
        </is>
      </c>
      <c r="E189" s="12" t="n">
        <v>26</v>
      </c>
      <c r="F189" s="13" t="n">
        <v>97.62</v>
      </c>
      <c r="G189" s="14">
        <f>E189*F189</f>
        <v/>
      </c>
    </row>
    <row r="190">
      <c r="A190" s="11" t="n">
        <v>46000</v>
      </c>
      <c r="B190" s="7" t="inlineStr">
        <is>
          <t>Cardexa 10 mg</t>
        </is>
      </c>
      <c r="C190" s="7" t="inlineStr">
        <is>
          <t>West</t>
        </is>
      </c>
      <c r="D190" s="7" t="inlineStr">
        <is>
          <t>Hospital</t>
        </is>
      </c>
      <c r="E190" s="12" t="n">
        <v>237</v>
      </c>
      <c r="F190" s="13" t="n">
        <v>40.91</v>
      </c>
      <c r="G190" s="14">
        <f>E190*F190</f>
        <v/>
      </c>
    </row>
    <row r="191">
      <c r="A191" s="11" t="n">
        <v>46001</v>
      </c>
      <c r="B191" s="7" t="inlineStr">
        <is>
          <t>Neurolin 50 mg</t>
        </is>
      </c>
      <c r="C191" s="7" t="inlineStr">
        <is>
          <t>West</t>
        </is>
      </c>
      <c r="D191" s="7" t="inlineStr">
        <is>
          <t>Hospital</t>
        </is>
      </c>
      <c r="E191" s="12" t="n">
        <v>2194</v>
      </c>
      <c r="F191" s="13" t="n">
        <v>61.48</v>
      </c>
      <c r="G191" s="14">
        <f>E191*F191</f>
        <v/>
      </c>
    </row>
    <row r="192">
      <c r="A192" s="11" t="n">
        <v>46003</v>
      </c>
      <c r="B192" s="7" t="inlineStr">
        <is>
          <t>Oncavir 100 mg/mL</t>
        </is>
      </c>
      <c r="C192" s="7" t="inlineStr">
        <is>
          <t>East</t>
        </is>
      </c>
      <c r="D192" s="7" t="inlineStr">
        <is>
          <t>Hospital</t>
        </is>
      </c>
      <c r="E192" s="12" t="n">
        <v>97</v>
      </c>
      <c r="F192" s="13" t="n">
        <v>1842.45</v>
      </c>
      <c r="G192" s="14">
        <f>E192*F192</f>
        <v/>
      </c>
    </row>
    <row r="193">
      <c r="A193" s="11" t="n">
        <v>46005</v>
      </c>
      <c r="B193" s="7" t="inlineStr">
        <is>
          <t>Hemaxa 40 mg/mL</t>
        </is>
      </c>
      <c r="C193" s="7" t="inlineStr">
        <is>
          <t>West</t>
        </is>
      </c>
      <c r="D193" s="7" t="inlineStr">
        <is>
          <t>Retail</t>
        </is>
      </c>
      <c r="E193" s="12" t="n">
        <v>68</v>
      </c>
      <c r="F193" s="13" t="n">
        <v>649.1799999999999</v>
      </c>
      <c r="G193" s="14">
        <f>E193*F193</f>
        <v/>
      </c>
    </row>
    <row r="194">
      <c r="A194" s="11" t="n">
        <v>46006</v>
      </c>
      <c r="B194" s="7" t="inlineStr">
        <is>
          <t>Cardexa 10 mg</t>
        </is>
      </c>
      <c r="C194" s="7" t="inlineStr">
        <is>
          <t>East</t>
        </is>
      </c>
      <c r="D194" s="7" t="inlineStr">
        <is>
          <t>Hospital</t>
        </is>
      </c>
      <c r="E194" s="12" t="n">
        <v>149</v>
      </c>
      <c r="F194" s="13" t="n">
        <v>40.38</v>
      </c>
      <c r="G194" s="14">
        <f>E194*F194</f>
        <v/>
      </c>
    </row>
    <row r="195">
      <c r="A195" s="11" t="n">
        <v>46008</v>
      </c>
      <c r="B195" s="7" t="inlineStr">
        <is>
          <t>Hemaxa 40 mg/mL</t>
        </is>
      </c>
      <c r="C195" s="7" t="inlineStr">
        <is>
          <t>North</t>
        </is>
      </c>
      <c r="D195" s="7" t="inlineStr">
        <is>
          <t>Retail</t>
        </is>
      </c>
      <c r="E195" s="12" t="n">
        <v>70</v>
      </c>
      <c r="F195" s="13" t="n">
        <v>625.14</v>
      </c>
      <c r="G195" s="14">
        <f>E195*F195</f>
        <v/>
      </c>
    </row>
    <row r="196">
      <c r="A196" s="11" t="n">
        <v>46011</v>
      </c>
      <c r="B196" s="7" t="inlineStr">
        <is>
          <t>Cardexa 10 mg</t>
        </is>
      </c>
      <c r="C196" s="7" t="inlineStr">
        <is>
          <t>West</t>
        </is>
      </c>
      <c r="D196" s="7" t="inlineStr">
        <is>
          <t>Hospital</t>
        </is>
      </c>
      <c r="E196" s="12" t="n">
        <v>56</v>
      </c>
      <c r="F196" s="13" t="n">
        <v>41.41</v>
      </c>
      <c r="G196" s="14">
        <f>E196*F196</f>
        <v/>
      </c>
    </row>
    <row r="197">
      <c r="A197" s="11" t="n">
        <v>46011</v>
      </c>
      <c r="B197" s="7" t="inlineStr">
        <is>
          <t>Neurolin 50 mg</t>
        </is>
      </c>
      <c r="C197" s="7" t="inlineStr">
        <is>
          <t>South</t>
        </is>
      </c>
      <c r="D197" s="7" t="inlineStr">
        <is>
          <t>Hospital</t>
        </is>
      </c>
      <c r="E197" s="12" t="n">
        <v>68</v>
      </c>
      <c r="F197" s="13" t="n">
        <v>71.26000000000001</v>
      </c>
      <c r="G197" s="14">
        <f>E197*F197</f>
        <v/>
      </c>
    </row>
    <row r="198">
      <c r="A198" s="11" t="n">
        <v>46013</v>
      </c>
      <c r="B198" s="7" t="inlineStr">
        <is>
          <t>Neurolin 50 mg</t>
        </is>
      </c>
      <c r="C198" s="7" t="inlineStr">
        <is>
          <t>West</t>
        </is>
      </c>
      <c r="D198" s="7" t="inlineStr">
        <is>
          <t>Retail</t>
        </is>
      </c>
      <c r="E198" s="12" t="n">
        <v>423</v>
      </c>
      <c r="F198" s="13" t="n">
        <v>65.17</v>
      </c>
      <c r="G198" s="14">
        <f>E198*F198</f>
        <v/>
      </c>
    </row>
    <row r="199">
      <c r="A199" s="11" t="n">
        <v>46016</v>
      </c>
      <c r="B199" s="7" t="inlineStr">
        <is>
          <t>Neurolin 50 mg</t>
        </is>
      </c>
      <c r="C199" s="7" t="inlineStr">
        <is>
          <t>North</t>
        </is>
      </c>
      <c r="D199" s="7" t="inlineStr">
        <is>
          <t>Retail</t>
        </is>
      </c>
      <c r="E199" s="12" t="n">
        <v>399</v>
      </c>
      <c r="F199" s="13" t="n">
        <v>67.11</v>
      </c>
      <c r="G199" s="14">
        <f>E199*F199</f>
        <v/>
      </c>
    </row>
    <row r="200">
      <c r="A200" s="11" t="n">
        <v>46018</v>
      </c>
      <c r="B200" s="7" t="inlineStr">
        <is>
          <t>Cardexa 10 mg</t>
        </is>
      </c>
      <c r="C200" s="7" t="inlineStr">
        <is>
          <t>West</t>
        </is>
      </c>
      <c r="D200" s="7" t="inlineStr">
        <is>
          <t>Retail</t>
        </is>
      </c>
      <c r="E200" s="12" t="n">
        <v>26</v>
      </c>
      <c r="F200" s="13" t="n">
        <v>43.62</v>
      </c>
      <c r="G200" s="14">
        <f>E200*F200</f>
        <v/>
      </c>
    </row>
    <row r="201">
      <c r="A201" s="11" t="n">
        <v>46020</v>
      </c>
      <c r="B201" s="7" t="inlineStr">
        <is>
          <t>Oncavir 100 mg/mL</t>
        </is>
      </c>
      <c r="C201" s="7" t="inlineStr">
        <is>
          <t>South</t>
        </is>
      </c>
      <c r="D201" s="7" t="inlineStr">
        <is>
          <t>Retail</t>
        </is>
      </c>
      <c r="E201" s="12" t="n">
        <v>21</v>
      </c>
      <c r="F201" s="13" t="n">
        <v>1863.87</v>
      </c>
      <c r="G201" s="14">
        <f>E201*F201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I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3" customWidth="1" min="7" max="7"/>
    <col width="34" customWidth="1" min="8" max="8"/>
    <col width="12" customWidth="1" min="9" max="9"/>
  </cols>
  <sheetData>
    <row r="1">
      <c r="H1" s="3" t="inlineStr">
        <is>
          <t>Selected product and region</t>
        </is>
      </c>
      <c r="I1" s="3" t="inlineStr">
        <is>
          <t>Value</t>
        </is>
      </c>
    </row>
    <row r="2">
      <c r="A2" t="inlineStr">
        <is>
          <t>Product</t>
        </is>
      </c>
      <c r="B2" s="6" t="inlineStr">
        <is>
          <t>Velorin 20 mg</t>
        </is>
      </c>
      <c r="H2" t="inlineStr">
        <is>
          <t>Orders (COUNTIFS)</t>
        </is>
      </c>
      <c r="I2" s="15">
        <f>COUNTIFS(Sales!$B$2:$B$201,B2,Sales!$C$2:$C$201,B3)</f>
        <v/>
      </c>
    </row>
    <row r="3">
      <c r="A3" t="inlineStr">
        <is>
          <t>Region</t>
        </is>
      </c>
      <c r="B3" s="6" t="inlineStr">
        <is>
          <t>North</t>
        </is>
      </c>
      <c r="H3" t="inlineStr">
        <is>
          <t>Average order, units (AVERAGEIFS)</t>
        </is>
      </c>
      <c r="I3" s="16">
        <f>AVERAGEIFS(Sales!$E$2:$E$201,Sales!$B$2:$B$201,B2,Sales!$C$2:$C$201,B3)</f>
        <v/>
      </c>
    </row>
    <row r="4">
      <c r="A4" t="inlineStr">
        <is>
          <t>Net sales</t>
        </is>
      </c>
      <c r="B4" s="14">
        <f>SUMIFS(Sales!$G$2:$G$201,Sales!$B$2:$B$201,B2,Sales!$C$2:$C$201,B3)</f>
        <v/>
      </c>
      <c r="H4" t="inlineStr">
        <is>
          <t>Largest order, units (MAXIFS)</t>
        </is>
      </c>
      <c r="I4" s="15">
        <f>_xlfn.MAXIFS(Sales!$E$2:$E$201,Sales!$B$2:$B$201,B2,Sales!$C$2:$C$201,B3)</f>
        <v/>
      </c>
    </row>
    <row r="5">
      <c r="H5" t="inlineStr">
        <is>
          <t>Smallest order, units (MINIFS)</t>
        </is>
      </c>
      <c r="I5" s="15">
        <f>_xlfn.MINIFS(Sales!$E$2:$E$201,Sales!$B$2:$B$201,B2,Sales!$C$2:$C$201,B3)</f>
        <v/>
      </c>
    </row>
    <row r="6">
      <c r="A6" t="inlineStr">
        <is>
          <t>From</t>
        </is>
      </c>
      <c r="B6" s="17" t="n">
        <v>45748</v>
      </c>
    </row>
    <row r="7">
      <c r="A7" t="inlineStr">
        <is>
          <t>To</t>
        </is>
      </c>
      <c r="B7" s="17" t="n">
        <v>45838</v>
      </c>
    </row>
    <row r="8">
      <c r="A8" t="inlineStr">
        <is>
          <t>Net sales in period</t>
        </is>
      </c>
      <c r="B8" s="14">
        <f>SUMIFS(Sales!$G$2:$G$201,Sales!$A$2:$A$201,"&gt;="&amp;B6,Sales!$A$2:$A$201,"&lt;="&amp;B7)</f>
        <v/>
      </c>
    </row>
    <row r="10">
      <c r="A10" t="inlineStr">
        <is>
          <t>Minimum order (units)</t>
        </is>
      </c>
      <c r="B10" s="18" t="n">
        <v>500</v>
      </c>
      <c r="C10" s="14">
        <f>SUMIFS(Sales!$G$2:$G$201,Sales!$E$2:$E$201,"&gt;="&amp;B10)</f>
        <v/>
      </c>
      <c r="D10" s="10" t="inlineStr">
        <is>
          <t>Net sales of orders at or above the minimum</t>
        </is>
      </c>
    </row>
    <row r="12">
      <c r="A12" s="3" t="inlineStr">
        <is>
          <t>Product</t>
        </is>
      </c>
      <c r="B12" s="3" t="inlineStr">
        <is>
          <t>North</t>
        </is>
      </c>
      <c r="C12" s="3" t="inlineStr">
        <is>
          <t>South</t>
        </is>
      </c>
      <c r="D12" s="3" t="inlineStr">
        <is>
          <t>East</t>
        </is>
      </c>
      <c r="E12" s="3" t="inlineStr">
        <is>
          <t>West</t>
        </is>
      </c>
      <c r="F12" s="3" t="inlineStr">
        <is>
          <t>Total</t>
        </is>
      </c>
    </row>
    <row r="13">
      <c r="A13" t="inlineStr">
        <is>
          <t>Cardexa 10 mg</t>
        </is>
      </c>
      <c r="B13" s="14">
        <f>SUMIFS(Sales!$G$2:$G$201,Sales!$B$2:$B$201,$A13,Sales!$C$2:$C$201,B$12)</f>
        <v/>
      </c>
      <c r="C13" s="14">
        <f>SUMIFS(Sales!$G$2:$G$201,Sales!$B$2:$B$201,$A13,Sales!$C$2:$C$201,C$12)</f>
        <v/>
      </c>
      <c r="D13" s="14">
        <f>SUMIFS(Sales!$G$2:$G$201,Sales!$B$2:$B$201,$A13,Sales!$C$2:$C$201,D$12)</f>
        <v/>
      </c>
      <c r="E13" s="14">
        <f>SUMIFS(Sales!$G$2:$G$201,Sales!$B$2:$B$201,$A13,Sales!$C$2:$C$201,E$12)</f>
        <v/>
      </c>
      <c r="F13" s="19">
        <f>SUM(B13:E13)</f>
        <v/>
      </c>
    </row>
    <row r="14">
      <c r="A14" t="inlineStr">
        <is>
          <t>Velorin 20 mg</t>
        </is>
      </c>
      <c r="B14" s="14">
        <f>SUMIFS(Sales!$G$2:$G$201,Sales!$B$2:$B$201,$A14,Sales!$C$2:$C$201,B$12)</f>
        <v/>
      </c>
      <c r="C14" s="14">
        <f>SUMIFS(Sales!$G$2:$G$201,Sales!$B$2:$B$201,$A14,Sales!$C$2:$C$201,C$12)</f>
        <v/>
      </c>
      <c r="D14" s="14">
        <f>SUMIFS(Sales!$G$2:$G$201,Sales!$B$2:$B$201,$A14,Sales!$C$2:$C$201,D$12)</f>
        <v/>
      </c>
      <c r="E14" s="14">
        <f>SUMIFS(Sales!$G$2:$G$201,Sales!$B$2:$B$201,$A14,Sales!$C$2:$C$201,E$12)</f>
        <v/>
      </c>
      <c r="F14" s="19">
        <f>SUM(B14:E14)</f>
        <v/>
      </c>
    </row>
    <row r="15">
      <c r="A15" t="inlineStr">
        <is>
          <t>Neurolin 50 mg</t>
        </is>
      </c>
      <c r="B15" s="14">
        <f>SUMIFS(Sales!$G$2:$G$201,Sales!$B$2:$B$201,$A15,Sales!$C$2:$C$201,B$12)</f>
        <v/>
      </c>
      <c r="C15" s="14">
        <f>SUMIFS(Sales!$G$2:$G$201,Sales!$B$2:$B$201,$A15,Sales!$C$2:$C$201,C$12)</f>
        <v/>
      </c>
      <c r="D15" s="14">
        <f>SUMIFS(Sales!$G$2:$G$201,Sales!$B$2:$B$201,$A15,Sales!$C$2:$C$201,D$12)</f>
        <v/>
      </c>
      <c r="E15" s="14">
        <f>SUMIFS(Sales!$G$2:$G$201,Sales!$B$2:$B$201,$A15,Sales!$C$2:$C$201,E$12)</f>
        <v/>
      </c>
      <c r="F15" s="19">
        <f>SUM(B15:E15)</f>
        <v/>
      </c>
    </row>
    <row r="16">
      <c r="A16" t="inlineStr">
        <is>
          <t>Oncavir 100 mg/mL</t>
        </is>
      </c>
      <c r="B16" s="14">
        <f>SUMIFS(Sales!$G$2:$G$201,Sales!$B$2:$B$201,$A16,Sales!$C$2:$C$201,B$12)</f>
        <v/>
      </c>
      <c r="C16" s="14">
        <f>SUMIFS(Sales!$G$2:$G$201,Sales!$B$2:$B$201,$A16,Sales!$C$2:$C$201,C$12)</f>
        <v/>
      </c>
      <c r="D16" s="14">
        <f>SUMIFS(Sales!$G$2:$G$201,Sales!$B$2:$B$201,$A16,Sales!$C$2:$C$201,D$12)</f>
        <v/>
      </c>
      <c r="E16" s="14">
        <f>SUMIFS(Sales!$G$2:$G$201,Sales!$B$2:$B$201,$A16,Sales!$C$2:$C$201,E$12)</f>
        <v/>
      </c>
      <c r="F16" s="19">
        <f>SUM(B16:E16)</f>
        <v/>
      </c>
    </row>
    <row r="17">
      <c r="A17" t="inlineStr">
        <is>
          <t>Hemaxa 40 mg/mL</t>
        </is>
      </c>
      <c r="B17" s="14">
        <f>SUMIFS(Sales!$G$2:$G$201,Sales!$B$2:$B$201,$A17,Sales!$C$2:$C$201,B$12)</f>
        <v/>
      </c>
      <c r="C17" s="14">
        <f>SUMIFS(Sales!$G$2:$G$201,Sales!$B$2:$B$201,$A17,Sales!$C$2:$C$201,C$12)</f>
        <v/>
      </c>
      <c r="D17" s="14">
        <f>SUMIFS(Sales!$G$2:$G$201,Sales!$B$2:$B$201,$A17,Sales!$C$2:$C$201,D$12)</f>
        <v/>
      </c>
      <c r="E17" s="14">
        <f>SUMIFS(Sales!$G$2:$G$201,Sales!$B$2:$B$201,$A17,Sales!$C$2:$C$201,E$12)</f>
        <v/>
      </c>
      <c r="F17" s="19">
        <f>SUM(B17:E17)</f>
        <v/>
      </c>
    </row>
    <row r="18">
      <c r="A18" t="inlineStr">
        <is>
          <t>Total</t>
        </is>
      </c>
      <c r="B18" s="19">
        <f>SUM(B13:B17)</f>
        <v/>
      </c>
      <c r="C18" s="19">
        <f>SUM(C13:C17)</f>
        <v/>
      </c>
      <c r="D18" s="19">
        <f>SUM(D13:D17)</f>
        <v/>
      </c>
      <c r="E18" s="19">
        <f>SUM(E13:E17)</f>
        <v/>
      </c>
      <c r="F18" s="19">
        <f>SUM(F13:F17)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B1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2">
      <c r="A2" t="inlineStr">
        <is>
          <t>Product</t>
        </is>
      </c>
      <c r="B2" s="6" t="inlineStr">
        <is>
          <t>Velorin 20 mg</t>
        </is>
      </c>
    </row>
    <row r="3">
      <c r="A3" t="inlineStr">
        <is>
          <t>Region</t>
        </is>
      </c>
      <c r="B3" s="6" t="inlineStr">
        <is>
          <t>North</t>
        </is>
      </c>
    </row>
    <row r="4">
      <c r="A4" t="inlineStr">
        <is>
          <t>Channel</t>
        </is>
      </c>
      <c r="B4" s="6" t="inlineStr">
        <is>
          <t>Hospital</t>
        </is>
      </c>
    </row>
    <row r="6">
      <c r="A6" t="inlineStr">
        <is>
          <t>Weighted average net price, all orders</t>
        </is>
      </c>
      <c r="B6" s="14">
        <f>SUMPRODUCT(Sales!$E$2:$E$201,Sales!$F$2:$F$201)/SUM(Sales!$E$2:$E$201)</f>
        <v/>
      </c>
    </row>
    <row r="7">
      <c r="A7" t="inlineStr">
        <is>
          <t>Simple average net price, all orders</t>
        </is>
      </c>
      <c r="B7" s="14">
        <f>AVERAGE(Sales!$F$2:$F$201)</f>
        <v/>
      </c>
    </row>
    <row r="9">
      <c r="A9" t="inlineStr">
        <is>
          <t>AND: product and region (SUMPRODUCT)</t>
        </is>
      </c>
      <c r="B9" s="14">
        <f>SUMPRODUCT((Sales!$B$2:$B$201=B2)*(Sales!$C$2:$C$201=B3)*Sales!$G$2:$G$201)</f>
        <v/>
      </c>
    </row>
    <row r="10">
      <c r="A10" t="inlineStr">
        <is>
          <t>Same result with SUMIFS</t>
        </is>
      </c>
      <c r="B10" s="14">
        <f>SUMIFS(Sales!$G$2:$G$201,Sales!$B$2:$B$201,B2,Sales!$C$2:$C$201,B3)</f>
        <v/>
      </c>
    </row>
    <row r="11">
      <c r="A11" t="inlineStr">
        <is>
          <t>OR: region or channel</t>
        </is>
      </c>
      <c r="B11" s="14">
        <f>SUMPRODUCT(((Sales!$C$2:$C$201=B3)+(Sales!$D$2:$D$201=B4)&gt;0)*Sales!$G$2:$G$201)</f>
        <v/>
      </c>
    </row>
    <row r="12">
      <c r="A12" t="inlineStr">
        <is>
          <t>OR without the &gt;0 test (double counts)</t>
        </is>
      </c>
      <c r="B12" s="14">
        <f>SUMPRODUCT(((Sales!$C$2:$C$201=B3)+(Sales!$D$2:$D$201=B4))*Sales!$G$2:$G$201)</f>
        <v/>
      </c>
    </row>
    <row r="14">
      <c r="A14" t="inlineStr">
        <is>
          <t>Weighted net price, selected product</t>
        </is>
      </c>
      <c r="B14" s="14">
        <f>SUMPRODUCT((Sales!$B$2:$B$201=B2)*Sales!$E$2:$E$201*Sales!$F$2:$F$201)/SUMIFS(Sales!$E$2:$E$201,Sales!$B$2:$B$201,B2)</f>
        <v/>
      </c>
    </row>
    <row r="15">
      <c r="A15" t="inlineStr">
        <is>
          <t>Simple average net price, selected product</t>
        </is>
      </c>
      <c r="B15" s="14">
        <f>AVERAGEIFS(Sales!$F$2:$F$201,Sales!$B$2:$B$201,B2)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2026-10-19T18:26:02Z</dcterms:created>
  <dcterms:modified xmlns:dcterms="http://purl.org/dc/terms/" xmlns:xsi="http://www.w3.org/2001/XMLSchema-instance" xsi:type="dcterms:W3CDTF">2026-10-19T18:26:02Z</dcterms:modified>
</cp:coreProperties>
</file>