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IF" sheetId="3" state="visible" r:id="rId3"/>
    <sheet xmlns:r="http://schemas.openxmlformats.org/officeDocument/2006/relationships" name="AND OR" sheetId="4" state="visible" r:id="rId4"/>
    <sheet xmlns:r="http://schemas.openxmlformats.org/officeDocument/2006/relationships" name="IFS and Lookup" sheetId="5" state="visible" r:id="rId5"/>
    <sheet xmlns:r="http://schemas.openxmlformats.org/officeDocument/2006/relationships" name="Errors" sheetId="6" state="visible" r:id="rId6"/>
    <sheet xmlns:r="http://schemas.openxmlformats.org/officeDocument/2006/relationships" name="IFERROR vs IFNA" sheetId="7" state="visible" r:id="rId7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3" fillId="0" borderId="0" pivotButton="0" quotePrefix="0" xfId="0"/>
    <xf numFmtId="4" fontId="2" fillId="3" borderId="1" pivotButton="0" quotePrefix="0" xfId="0"/>
    <xf numFmtId="3" fontId="2" fillId="3" borderId="1" pivotButton="0" quotePrefix="0" xfId="0"/>
    <xf numFmtId="164" fontId="2" fillId="3" borderId="1" pivotButton="0" quotePrefix="0" xfId="0"/>
    <xf numFmtId="3" fontId="2" fillId="5" borderId="1" pivotButton="0" quotePrefix="0" xfId="0"/>
    <xf numFmtId="164" fontId="2" fillId="5" borderId="1" pivotButton="0" quotePrefix="0" xfId="0"/>
    <xf numFmtId="164" fontId="2" fillId="4" borderId="1" pivotButton="0" quotePrefix="0" xfId="0"/>
    <xf numFmtId="49" fontId="2" fillId="0" borderId="1" pivotButton="0" quotePrefix="0" xfId="0"/>
    <xf numFmtId="4" fontId="2" fillId="4" borderId="1" pivotButton="0" quotePrefix="0" xfId="0"/>
    <xf numFmtId="4" fontId="2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F14 - Logic and errors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IF</t>
        </is>
      </c>
      <c r="C7" s="5" t="inlineStr">
        <is>
          <t>IF with both branches, with an empty-text branch, with the false branch omitted and with an empty argument.</t>
        </is>
      </c>
    </row>
    <row r="8">
      <c r="B8" s="4" t="inlineStr">
        <is>
          <t>AND OR</t>
        </is>
      </c>
      <c r="C8" s="5" t="inlineStr">
        <is>
          <t>AND, OR and NOT inside IF: a volume rebate with two conditions, and the case-insensitive text comparison.</t>
        </is>
      </c>
    </row>
    <row r="9">
      <c r="B9" s="4" t="inlineStr">
        <is>
          <t>IFS and Lookup</t>
        </is>
      </c>
      <c r="C9" s="5" t="inlineStr">
        <is>
          <t>The same discount tiers with IFS, VLOOKUP approximate match and XLOOKUP match mode -1.</t>
        </is>
      </c>
    </row>
    <row r="10">
      <c r="B10" s="4" t="inlineStr">
        <is>
          <t>Errors</t>
        </is>
      </c>
      <c r="C10" s="5" t="inlineStr">
        <is>
          <t>Seven error values produced on purpose and identified with ERROR.TYPE, ISNA and IFERROR, without leaving an error in the sheet.</t>
        </is>
      </c>
    </row>
    <row r="11">
      <c r="B11" s="4" t="inlineStr">
        <is>
          <t>IFERROR vs IFNA</t>
        </is>
      </c>
      <c r="C11" s="5" t="inlineStr">
        <is>
          <t>A mistyped column index hidden by IFERROR, while IFNA would have shown it.</t>
        </is>
      </c>
    </row>
    <row r="13">
      <c r="B13" s="3" t="inlineStr">
        <is>
          <t>Color</t>
        </is>
      </c>
      <c r="C13" s="3" t="inlineStr">
        <is>
          <t>Meaning</t>
        </is>
      </c>
    </row>
    <row r="14">
      <c r="B14" s="6" t="inlineStr">
        <is>
          <t>Input</t>
        </is>
      </c>
      <c r="C14" s="7" t="inlineStr">
        <is>
          <t>Input: change it and watch the results update</t>
        </is>
      </c>
    </row>
    <row r="15">
      <c r="B15" s="8" t="inlineStr">
        <is>
          <t>Parameter</t>
        </is>
      </c>
      <c r="C15" s="7" t="inlineStr">
        <is>
          <t>Fixed parameter: reference table, change only on purpose</t>
        </is>
      </c>
    </row>
    <row r="16">
      <c r="B16" s="9" t="inlineStr">
        <is>
          <t>Output</t>
        </is>
      </c>
      <c r="C16" s="7" t="inlineStr">
        <is>
          <t>Calculated output: formula, do not overwrite</t>
        </is>
      </c>
    </row>
    <row r="18">
      <c r="B18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9">
      <c r="B19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Prices</t>
        </is>
      </c>
      <c r="C3" s="5" t="inlineStr">
        <is>
          <t>Net and reference prices per pack are illustrative, in one unnamed currency.</t>
        </is>
      </c>
      <c r="D3" s="5" t="inlineStr">
        <is>
          <t>Illustrative figures, not real market data</t>
        </is>
      </c>
    </row>
    <row r="4">
      <c r="B4" s="5" t="inlineStr">
        <is>
          <t>Rebate rules</t>
        </is>
      </c>
      <c r="C4" s="5" t="inlineStr">
        <is>
          <t>Thresholds and customers are illustrative; no real contract terms.</t>
        </is>
      </c>
      <c r="D4" s="5" t="inlineStr">
        <is>
          <t>Illustrative figures, not real market data</t>
        </is>
      </c>
    </row>
    <row r="5">
      <c r="B5" s="5" t="inlineStr">
        <is>
          <t>Discount tiers</t>
        </is>
      </c>
      <c r="C5" s="5" t="inlineStr">
        <is>
          <t>Volume bands and discount rates are illustrative.</t>
        </is>
      </c>
      <c r="D5" s="5" t="inlineStr">
        <is>
          <t>Illustrative figures, not real market data</t>
        </is>
      </c>
    </row>
    <row r="6">
      <c r="B6" s="5" t="inlineStr">
        <is>
          <t>Products</t>
        </is>
      </c>
      <c r="C6" s="5" t="inlineStr">
        <is>
          <t>Velorin, Cardexa, Oncavir and Zentrix are fictional names.</t>
        </is>
      </c>
      <c r="D6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6" customWidth="1" min="3" max="3"/>
    <col width="18" customWidth="1" min="4" max="4"/>
    <col width="18" customWidth="1" min="5" max="5"/>
    <col width="16" customWidth="1" min="6" max="6"/>
    <col width="16" customWidth="1" min="7" max="7"/>
  </cols>
  <sheetData>
    <row r="1">
      <c r="A1" s="3" t="inlineStr">
        <is>
          <t>Product</t>
        </is>
      </c>
      <c r="B1" s="3" t="inlineStr">
        <is>
          <t>Net price</t>
        </is>
      </c>
      <c r="C1" s="3" t="inlineStr">
        <is>
          <t>Reference price</t>
        </is>
      </c>
      <c r="D1" s="3" t="inlineStr">
        <is>
          <t>Both branches</t>
        </is>
      </c>
      <c r="E1" s="3" t="inlineStr">
        <is>
          <t>Blank if within</t>
        </is>
      </c>
      <c r="F1" s="3" t="inlineStr">
        <is>
          <t>False omitted</t>
        </is>
      </c>
      <c r="G1" s="3" t="inlineStr">
        <is>
          <t>False left empty</t>
        </is>
      </c>
    </row>
    <row r="2">
      <c r="A2" s="7" t="inlineStr">
        <is>
          <t>Velorin 20 mg</t>
        </is>
      </c>
      <c r="B2" s="11" t="n">
        <v>41.2</v>
      </c>
      <c r="C2" s="11" t="n">
        <v>44</v>
      </c>
      <c r="D2" s="9">
        <f>IF(B2&gt;C2,"Above reference","Within reference")</f>
        <v/>
      </c>
      <c r="E2" s="9">
        <f>IF(B2&gt;C2,"Above reference","")</f>
        <v/>
      </c>
      <c r="F2" s="9">
        <f>IF(B2&gt;C2,"Above reference")</f>
        <v/>
      </c>
      <c r="G2" s="9">
        <f>IF(B2&gt;C2,"Above reference",)</f>
        <v/>
      </c>
    </row>
    <row r="3">
      <c r="A3" s="7" t="inlineStr">
        <is>
          <t>Velorin 40 mg</t>
        </is>
      </c>
      <c r="B3" s="11" t="n">
        <v>78.90000000000001</v>
      </c>
      <c r="C3" s="11" t="n">
        <v>76.5</v>
      </c>
      <c r="D3" s="9">
        <f>IF(B3&gt;C3,"Above reference","Within reference")</f>
        <v/>
      </c>
      <c r="E3" s="9">
        <f>IF(B3&gt;C3,"Above reference","")</f>
        <v/>
      </c>
      <c r="F3" s="9">
        <f>IF(B3&gt;C3,"Above reference")</f>
        <v/>
      </c>
      <c r="G3" s="9">
        <f>IF(B3&gt;C3,"Above reference",)</f>
        <v/>
      </c>
    </row>
    <row r="4">
      <c r="A4" s="7" t="inlineStr">
        <is>
          <t>Cardexa 10 mg</t>
        </is>
      </c>
      <c r="B4" s="11" t="n">
        <v>12.35</v>
      </c>
      <c r="C4" s="11" t="n">
        <v>12.35</v>
      </c>
      <c r="D4" s="9">
        <f>IF(B4&gt;C4,"Above reference","Within reference")</f>
        <v/>
      </c>
      <c r="E4" s="9">
        <f>IF(B4&gt;C4,"Above reference","")</f>
        <v/>
      </c>
      <c r="F4" s="9">
        <f>IF(B4&gt;C4,"Above reference")</f>
        <v/>
      </c>
      <c r="G4" s="9">
        <f>IF(B4&gt;C4,"Above reference",)</f>
        <v/>
      </c>
    </row>
    <row r="5">
      <c r="A5" s="7" t="inlineStr">
        <is>
          <t>Cardexa 25 mg</t>
        </is>
      </c>
      <c r="B5" s="11" t="n">
        <v>29.8</v>
      </c>
      <c r="C5" s="11" t="n">
        <v>28.1</v>
      </c>
      <c r="D5" s="9">
        <f>IF(B5&gt;C5,"Above reference","Within reference")</f>
        <v/>
      </c>
      <c r="E5" s="9">
        <f>IF(B5&gt;C5,"Above reference","")</f>
        <v/>
      </c>
      <c r="F5" s="9">
        <f>IF(B5&gt;C5,"Above reference")</f>
        <v/>
      </c>
      <c r="G5" s="9">
        <f>IF(B5&gt;C5,"Above reference",)</f>
        <v/>
      </c>
    </row>
    <row r="6">
      <c r="A6" s="7" t="inlineStr">
        <is>
          <t>Oncavir 100 mg</t>
        </is>
      </c>
      <c r="B6" s="11" t="n">
        <v>1284.5</v>
      </c>
      <c r="C6" s="11" t="n">
        <v>1310</v>
      </c>
      <c r="D6" s="9">
        <f>IF(B6&gt;C6,"Above reference","Within reference")</f>
        <v/>
      </c>
      <c r="E6" s="9">
        <f>IF(B6&gt;C6,"Above reference","")</f>
        <v/>
      </c>
      <c r="F6" s="9">
        <f>IF(B6&gt;C6,"Above reference")</f>
        <v/>
      </c>
      <c r="G6" s="9">
        <f>IF(B6&gt;C6,"Above reference",)</f>
        <v/>
      </c>
    </row>
    <row r="7">
      <c r="A7" s="7" t="inlineStr">
        <is>
          <t>Oncavir 200 mg</t>
        </is>
      </c>
      <c r="B7" s="11" t="n">
        <v>2610</v>
      </c>
      <c r="C7" s="11" t="n">
        <v>2575</v>
      </c>
      <c r="D7" s="9">
        <f>IF(B7&gt;C7,"Above reference","Within reference")</f>
        <v/>
      </c>
      <c r="E7" s="9">
        <f>IF(B7&gt;C7,"Above reference","")</f>
        <v/>
      </c>
      <c r="F7" s="9">
        <f>IF(B7&gt;C7,"Above reference")</f>
        <v/>
      </c>
      <c r="G7" s="9">
        <f>IF(B7&gt;C7,"Above reference",)</f>
        <v/>
      </c>
    </row>
    <row r="9">
      <c r="A9" s="10" t="inlineStr">
        <is>
          <t>Column F shows FALSE and column G shows 0 when the test fails: the two ways an unfinished IF looks in a report.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J1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9" customWidth="1" min="4" max="4"/>
    <col width="9" customWidth="1" min="5" max="5"/>
    <col width="9" customWidth="1" min="6" max="6"/>
    <col width="22" customWidth="1" min="7" max="7"/>
    <col width="3" customWidth="1" min="8" max="8"/>
    <col width="30" customWidth="1" min="9" max="9"/>
    <col width="9" customWidth="1" min="10" max="10"/>
  </cols>
  <sheetData>
    <row r="1">
      <c r="A1" s="3" t="inlineStr">
        <is>
          <t>Customer</t>
        </is>
      </c>
      <c r="B1" s="3" t="inlineStr">
        <is>
          <t>Annual volume (packs)</t>
        </is>
      </c>
      <c r="C1" s="3" t="inlineStr">
        <is>
          <t>Compliance rate</t>
        </is>
      </c>
      <c r="D1" s="3" t="inlineStr">
        <is>
          <t>AND</t>
        </is>
      </c>
      <c r="E1" s="3" t="inlineStr">
        <is>
          <t>OR</t>
        </is>
      </c>
      <c r="F1" s="3" t="inlineStr">
        <is>
          <t>NOT</t>
        </is>
      </c>
      <c r="G1" s="3" t="inlineStr">
        <is>
          <t>Rebate decision (AND)</t>
        </is>
      </c>
      <c r="I1" s="3" t="inlineStr">
        <is>
          <t>Parameter</t>
        </is>
      </c>
      <c r="J1" s="3" t="inlineStr">
        <is>
          <t>Value</t>
        </is>
      </c>
    </row>
    <row r="2">
      <c r="A2" s="7" t="inlineStr">
        <is>
          <t>Wholesaler A</t>
        </is>
      </c>
      <c r="B2" s="12" t="n">
        <v>12400</v>
      </c>
      <c r="C2" s="13" t="n">
        <v>0.93</v>
      </c>
      <c r="D2" s="9">
        <f>AND(B2&gt;=$J$2,C2&gt;=$J$3)</f>
        <v/>
      </c>
      <c r="E2" s="9">
        <f>OR(B2&gt;=$J$2,C2&gt;=$J$4)</f>
        <v/>
      </c>
      <c r="F2" s="9">
        <f>NOT(D2)</f>
        <v/>
      </c>
      <c r="G2" s="9">
        <f>IF(AND(B2&gt;=$J$2,C2&gt;=$J$3),"Rebate","No rebate")</f>
        <v/>
      </c>
      <c r="I2" s="7" t="inlineStr">
        <is>
          <t>Minimum volume</t>
        </is>
      </c>
      <c r="J2" s="14" t="n">
        <v>5000</v>
      </c>
    </row>
    <row r="3">
      <c r="A3" s="7" t="inlineStr">
        <is>
          <t>Wholesaler B</t>
        </is>
      </c>
      <c r="B3" s="12" t="n">
        <v>4800</v>
      </c>
      <c r="C3" s="13" t="n">
        <v>0.99</v>
      </c>
      <c r="D3" s="9">
        <f>AND(B3&gt;=$J$2,C3&gt;=$J$3)</f>
        <v/>
      </c>
      <c r="E3" s="9">
        <f>OR(B3&gt;=$J$2,C3&gt;=$J$4)</f>
        <v/>
      </c>
      <c r="F3" s="9">
        <f>NOT(D3)</f>
        <v/>
      </c>
      <c r="G3" s="9">
        <f>IF(AND(B3&gt;=$J$2,C3&gt;=$J$3),"Rebate","No rebate")</f>
        <v/>
      </c>
      <c r="I3" s="7" t="inlineStr">
        <is>
          <t>Minimum compliance</t>
        </is>
      </c>
      <c r="J3" s="15" t="n">
        <v>0.9</v>
      </c>
    </row>
    <row r="4">
      <c r="A4" s="7" t="inlineStr">
        <is>
          <t>Hospital group C</t>
        </is>
      </c>
      <c r="B4" s="12" t="n">
        <v>7600</v>
      </c>
      <c r="C4" s="13" t="n">
        <v>0.84</v>
      </c>
      <c r="D4" s="9">
        <f>AND(B4&gt;=$J$2,C4&gt;=$J$3)</f>
        <v/>
      </c>
      <c r="E4" s="9">
        <f>OR(B4&gt;=$J$2,C4&gt;=$J$4)</f>
        <v/>
      </c>
      <c r="F4" s="9">
        <f>NOT(D4)</f>
        <v/>
      </c>
      <c r="G4" s="9">
        <f>IF(AND(B4&gt;=$J$2,C4&gt;=$J$3),"Rebate","No rebate")</f>
        <v/>
      </c>
      <c r="I4" s="7" t="inlineStr">
        <is>
          <t>Compliance that alone qualifies</t>
        </is>
      </c>
      <c r="J4" s="15" t="n">
        <v>0.98</v>
      </c>
    </row>
    <row r="5">
      <c r="A5" s="7" t="inlineStr">
        <is>
          <t>Pharmacy chain D</t>
        </is>
      </c>
      <c r="B5" s="12" t="n">
        <v>3100</v>
      </c>
      <c r="C5" s="13" t="n">
        <v>0.88</v>
      </c>
      <c r="D5" s="9">
        <f>AND(B5&gt;=$J$2,C5&gt;=$J$3)</f>
        <v/>
      </c>
      <c r="E5" s="9">
        <f>OR(B5&gt;=$J$2,C5&gt;=$J$4)</f>
        <v/>
      </c>
      <c r="F5" s="9">
        <f>NOT(D5)</f>
        <v/>
      </c>
      <c r="G5" s="9">
        <f>IF(AND(B5&gt;=$J$2,C5&gt;=$J$3),"Rebate","No rebate")</f>
        <v/>
      </c>
    </row>
    <row r="6">
      <c r="A6" s="7" t="inlineStr">
        <is>
          <t>Hospital group E</t>
        </is>
      </c>
      <c r="B6" s="12" t="n">
        <v>5000</v>
      </c>
      <c r="C6" s="13" t="n">
        <v>0.9</v>
      </c>
      <c r="D6" s="9">
        <f>AND(B6&gt;=$J$2,C6&gt;=$J$3)</f>
        <v/>
      </c>
      <c r="E6" s="9">
        <f>OR(B6&gt;=$J$2,C6&gt;=$J$4)</f>
        <v/>
      </c>
      <c r="F6" s="9">
        <f>NOT(D6)</f>
        <v/>
      </c>
      <c r="G6" s="9">
        <f>IF(AND(B6&gt;=$J$2,C6&gt;=$J$3),"Rebate","No rebate")</f>
        <v/>
      </c>
    </row>
    <row r="7">
      <c r="A7" s="7" t="inlineStr">
        <is>
          <t>Pharmacy chain F</t>
        </is>
      </c>
      <c r="B7" s="12" t="n">
        <v>9800</v>
      </c>
      <c r="C7" s="13" t="n">
        <v>0.985</v>
      </c>
      <c r="D7" s="9">
        <f>AND(B7&gt;=$J$2,C7&gt;=$J$3)</f>
        <v/>
      </c>
      <c r="E7" s="9">
        <f>OR(B7&gt;=$J$2,C7&gt;=$J$4)</f>
        <v/>
      </c>
      <c r="F7" s="9">
        <f>NOT(D7)</f>
        <v/>
      </c>
      <c r="G7" s="9">
        <f>IF(AND(B7&gt;=$J$2,C7&gt;=$J$3),"Rebate","No rebate")</f>
        <v/>
      </c>
    </row>
    <row r="10">
      <c r="A10" s="7" t="inlineStr">
        <is>
          <t>Text comparison</t>
        </is>
      </c>
      <c r="B10" s="9">
        <f>"Velorin"="VELORIN"</f>
        <v/>
      </c>
    </row>
    <row r="11">
      <c r="A11" s="10" t="inlineStr">
        <is>
          <t>The = operator ignores upper and lower case: B10 is TRUE. Use EXACT to compare case.</t>
        </is>
      </c>
      <c r="B11" s="9">
        <f>EXACT("Velorin","VELORIN")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J1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18" customWidth="1" min="4" max="4"/>
    <col width="11" customWidth="1" min="5" max="5"/>
    <col width="11" customWidth="1" min="6" max="6"/>
    <col width="16" customWidth="1" min="7" max="7"/>
    <col width="3" customWidth="1" min="8" max="8"/>
    <col width="13" customWidth="1" min="9" max="9"/>
    <col width="10" customWidth="1" min="10" max="10"/>
  </cols>
  <sheetData>
    <row r="1">
      <c r="A1" s="3" t="inlineStr">
        <is>
          <t>Customer</t>
        </is>
      </c>
      <c r="B1" s="3" t="inlineStr">
        <is>
          <t>Annual volume</t>
        </is>
      </c>
      <c r="C1" s="3" t="inlineStr">
        <is>
          <t>IFS</t>
        </is>
      </c>
      <c r="D1" s="3" t="inlineStr">
        <is>
          <t>IFS, no catch-all</t>
        </is>
      </c>
      <c r="E1" s="3" t="inlineStr">
        <is>
          <t>VLOOKUP</t>
        </is>
      </c>
      <c r="F1" s="3" t="inlineStr">
        <is>
          <t>XLOOKUP</t>
        </is>
      </c>
      <c r="G1" s="3" t="inlineStr">
        <is>
          <t>All three equal?</t>
        </is>
      </c>
      <c r="I1" s="3" t="inlineStr">
        <is>
          <t>Volume from</t>
        </is>
      </c>
      <c r="J1" s="3" t="inlineStr">
        <is>
          <t>Discount</t>
        </is>
      </c>
    </row>
    <row r="2">
      <c r="A2" s="7" t="inlineStr">
        <is>
          <t>Customer 1</t>
        </is>
      </c>
      <c r="B2" s="12" t="n">
        <v>450</v>
      </c>
      <c r="C2" s="16">
        <f>_xlfn.IFS(B2&gt;=$I$6,$J$6,B2&gt;=$I$5,$J$5,B2&gt;=$I$4,$J$4,B2&gt;=$I$3,$J$3,TRUE,$J$2)</f>
        <v/>
      </c>
      <c r="D2" s="16">
        <f>_xlfn.IFNA(_xlfn.IFS(B2&gt;=$I$6,$J$6,B2&gt;=$I$5,$J$5,B2&gt;=$I$4,$J$4,B2&gt;=$I$3,$J$3),"No tier")</f>
        <v/>
      </c>
      <c r="E2" s="16">
        <f>VLOOKUP(B2,$I$2:$J$6,2,TRUE)</f>
        <v/>
      </c>
      <c r="F2" cm="1" s="16">
        <f t="array" ref="F2">_xlfn.XLOOKUP(B2,$I$2:$I$6,$J$2:$J$6,,-1)</f>
        <v/>
      </c>
      <c r="G2" s="9">
        <f>IF(AND(C2=E2,E2=F2),"Yes","No")</f>
        <v/>
      </c>
      <c r="I2" s="14" t="n">
        <v>0</v>
      </c>
      <c r="J2" s="15" t="n">
        <v>0</v>
      </c>
    </row>
    <row r="3">
      <c r="A3" s="7" t="inlineStr">
        <is>
          <t>Customer 2</t>
        </is>
      </c>
      <c r="B3" s="12" t="n">
        <v>1000</v>
      </c>
      <c r="C3" s="16">
        <f>_xlfn.IFS(B3&gt;=$I$6,$J$6,B3&gt;=$I$5,$J$5,B3&gt;=$I$4,$J$4,B3&gt;=$I$3,$J$3,TRUE,$J$2)</f>
        <v/>
      </c>
      <c r="D3" s="16">
        <f>_xlfn.IFNA(_xlfn.IFS(B3&gt;=$I$6,$J$6,B3&gt;=$I$5,$J$5,B3&gt;=$I$4,$J$4,B3&gt;=$I$3,$J$3),"No tier")</f>
        <v/>
      </c>
      <c r="E3" s="16">
        <f>VLOOKUP(B3,$I$2:$J$6,2,TRUE)</f>
        <v/>
      </c>
      <c r="F3" cm="1" s="16">
        <f t="array" ref="F3">_xlfn.XLOOKUP(B3,$I$2:$I$6,$J$2:$J$6,,-1)</f>
        <v/>
      </c>
      <c r="G3" s="9">
        <f>IF(AND(C3=E3,E3=F3),"Yes","No")</f>
        <v/>
      </c>
      <c r="I3" s="14" t="n">
        <v>1000</v>
      </c>
      <c r="J3" s="15" t="n">
        <v>0.02</v>
      </c>
    </row>
    <row r="4">
      <c r="A4" s="7" t="inlineStr">
        <is>
          <t>Customer 3</t>
        </is>
      </c>
      <c r="B4" s="12" t="n">
        <v>3200</v>
      </c>
      <c r="C4" s="16">
        <f>_xlfn.IFS(B4&gt;=$I$6,$J$6,B4&gt;=$I$5,$J$5,B4&gt;=$I$4,$J$4,B4&gt;=$I$3,$J$3,TRUE,$J$2)</f>
        <v/>
      </c>
      <c r="D4" s="16">
        <f>_xlfn.IFNA(_xlfn.IFS(B4&gt;=$I$6,$J$6,B4&gt;=$I$5,$J$5,B4&gt;=$I$4,$J$4,B4&gt;=$I$3,$J$3),"No tier")</f>
        <v/>
      </c>
      <c r="E4" s="16">
        <f>VLOOKUP(B4,$I$2:$J$6,2,TRUE)</f>
        <v/>
      </c>
      <c r="F4" cm="1" s="16">
        <f t="array" ref="F4">_xlfn.XLOOKUP(B4,$I$2:$I$6,$J$2:$J$6,,-1)</f>
        <v/>
      </c>
      <c r="G4" s="9">
        <f>IF(AND(C4=E4,E4=F4),"Yes","No")</f>
        <v/>
      </c>
      <c r="I4" s="14" t="n">
        <v>5000</v>
      </c>
      <c r="J4" s="15" t="n">
        <v>0.05</v>
      </c>
    </row>
    <row r="5">
      <c r="A5" s="7" t="inlineStr">
        <is>
          <t>Customer 4</t>
        </is>
      </c>
      <c r="B5" s="12" t="n">
        <v>5000</v>
      </c>
      <c r="C5" s="16">
        <f>_xlfn.IFS(B5&gt;=$I$6,$J$6,B5&gt;=$I$5,$J$5,B5&gt;=$I$4,$J$4,B5&gt;=$I$3,$J$3,TRUE,$J$2)</f>
        <v/>
      </c>
      <c r="D5" s="16">
        <f>_xlfn.IFNA(_xlfn.IFS(B5&gt;=$I$6,$J$6,B5&gt;=$I$5,$J$5,B5&gt;=$I$4,$J$4,B5&gt;=$I$3,$J$3),"No tier")</f>
        <v/>
      </c>
      <c r="E5" s="16">
        <f>VLOOKUP(B5,$I$2:$J$6,2,TRUE)</f>
        <v/>
      </c>
      <c r="F5" cm="1" s="16">
        <f t="array" ref="F5">_xlfn.XLOOKUP(B5,$I$2:$I$6,$J$2:$J$6,,-1)</f>
        <v/>
      </c>
      <c r="G5" s="9">
        <f>IF(AND(C5=E5,E5=F5),"Yes","No")</f>
        <v/>
      </c>
      <c r="I5" s="14" t="n">
        <v>10000</v>
      </c>
      <c r="J5" s="15" t="n">
        <v>0.08</v>
      </c>
    </row>
    <row r="6">
      <c r="A6" s="7" t="inlineStr">
        <is>
          <t>Customer 5</t>
        </is>
      </c>
      <c r="B6" s="12" t="n">
        <v>7800</v>
      </c>
      <c r="C6" s="16">
        <f>_xlfn.IFS(B6&gt;=$I$6,$J$6,B6&gt;=$I$5,$J$5,B6&gt;=$I$4,$J$4,B6&gt;=$I$3,$J$3,TRUE,$J$2)</f>
        <v/>
      </c>
      <c r="D6" s="16">
        <f>_xlfn.IFNA(_xlfn.IFS(B6&gt;=$I$6,$J$6,B6&gt;=$I$5,$J$5,B6&gt;=$I$4,$J$4,B6&gt;=$I$3,$J$3),"No tier")</f>
        <v/>
      </c>
      <c r="E6" s="16">
        <f>VLOOKUP(B6,$I$2:$J$6,2,TRUE)</f>
        <v/>
      </c>
      <c r="F6" cm="1" s="16">
        <f t="array" ref="F6">_xlfn.XLOOKUP(B6,$I$2:$I$6,$J$2:$J$6,,-1)</f>
        <v/>
      </c>
      <c r="G6" s="9">
        <f>IF(AND(C6=E6,E6=F6),"Yes","No")</f>
        <v/>
      </c>
      <c r="I6" s="14" t="n">
        <v>25000</v>
      </c>
      <c r="J6" s="15" t="n">
        <v>0.12</v>
      </c>
    </row>
    <row r="7">
      <c r="A7" s="7" t="inlineStr">
        <is>
          <t>Customer 6</t>
        </is>
      </c>
      <c r="B7" s="12" t="n">
        <v>10000</v>
      </c>
      <c r="C7" s="16">
        <f>_xlfn.IFS(B7&gt;=$I$6,$J$6,B7&gt;=$I$5,$J$5,B7&gt;=$I$4,$J$4,B7&gt;=$I$3,$J$3,TRUE,$J$2)</f>
        <v/>
      </c>
      <c r="D7" s="16">
        <f>_xlfn.IFNA(_xlfn.IFS(B7&gt;=$I$6,$J$6,B7&gt;=$I$5,$J$5,B7&gt;=$I$4,$J$4,B7&gt;=$I$3,$J$3),"No tier")</f>
        <v/>
      </c>
      <c r="E7" s="16">
        <f>VLOOKUP(B7,$I$2:$J$6,2,TRUE)</f>
        <v/>
      </c>
      <c r="F7" cm="1" s="16">
        <f t="array" ref="F7">_xlfn.XLOOKUP(B7,$I$2:$I$6,$J$2:$J$6,,-1)</f>
        <v/>
      </c>
      <c r="G7" s="9">
        <f>IF(AND(C7=E7,E7=F7),"Yes","No")</f>
        <v/>
      </c>
    </row>
    <row r="8">
      <c r="A8" s="7" t="inlineStr">
        <is>
          <t>Customer 7</t>
        </is>
      </c>
      <c r="B8" s="12" t="n">
        <v>18500</v>
      </c>
      <c r="C8" s="16">
        <f>_xlfn.IFS(B8&gt;=$I$6,$J$6,B8&gt;=$I$5,$J$5,B8&gt;=$I$4,$J$4,B8&gt;=$I$3,$J$3,TRUE,$J$2)</f>
        <v/>
      </c>
      <c r="D8" s="16">
        <f>_xlfn.IFNA(_xlfn.IFS(B8&gt;=$I$6,$J$6,B8&gt;=$I$5,$J$5,B8&gt;=$I$4,$J$4,B8&gt;=$I$3,$J$3),"No tier")</f>
        <v/>
      </c>
      <c r="E8" s="16">
        <f>VLOOKUP(B8,$I$2:$J$6,2,TRUE)</f>
        <v/>
      </c>
      <c r="F8" cm="1" s="16">
        <f t="array" ref="F8">_xlfn.XLOOKUP(B8,$I$2:$I$6,$J$2:$J$6,,-1)</f>
        <v/>
      </c>
      <c r="G8" s="9">
        <f>IF(AND(C8=E8,E8=F8),"Yes","No")</f>
        <v/>
      </c>
    </row>
    <row r="9">
      <c r="A9" s="7" t="inlineStr">
        <is>
          <t>Customer 8</t>
        </is>
      </c>
      <c r="B9" s="12" t="n">
        <v>40000</v>
      </c>
      <c r="C9" s="16">
        <f>_xlfn.IFS(B9&gt;=$I$6,$J$6,B9&gt;=$I$5,$J$5,B9&gt;=$I$4,$J$4,B9&gt;=$I$3,$J$3,TRUE,$J$2)</f>
        <v/>
      </c>
      <c r="D9" s="16">
        <f>_xlfn.IFNA(_xlfn.IFS(B9&gt;=$I$6,$J$6,B9&gt;=$I$5,$J$5,B9&gt;=$I$4,$J$4,B9&gt;=$I$3,$J$3),"No tier")</f>
        <v/>
      </c>
      <c r="E9" s="16">
        <f>VLOOKUP(B9,$I$2:$J$6,2,TRUE)</f>
        <v/>
      </c>
      <c r="F9" cm="1" s="16">
        <f t="array" ref="F9">_xlfn.XLOOKUP(B9,$I$2:$I$6,$J$2:$J$6,,-1)</f>
        <v/>
      </c>
      <c r="G9" s="9">
        <f>IF(AND(C9=E9,E9=F9),"Yes","No")</f>
        <v/>
      </c>
    </row>
    <row r="11">
      <c r="A11" s="10" t="inlineStr">
        <is>
          <t>Column D has no TRUE catch-all: IFS returns #N/A below the first listed tier and IFNA turns it into text.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12" customWidth="1" min="3" max="3"/>
    <col width="8" customWidth="1" min="4" max="4"/>
    <col width="10" customWidth="1" min="5" max="5"/>
  </cols>
  <sheetData>
    <row r="1">
      <c r="A1" s="3" t="inlineStr">
        <is>
          <t>Input</t>
        </is>
      </c>
      <c r="B1" s="3" t="inlineStr">
        <is>
          <t>Value</t>
        </is>
      </c>
      <c r="D1" s="3" t="inlineStr">
        <is>
          <t>List</t>
        </is>
      </c>
    </row>
    <row r="2">
      <c r="A2" s="7" t="inlineStr">
        <is>
          <t>Numerator</t>
        </is>
      </c>
      <c r="B2" s="6" t="n">
        <v>120</v>
      </c>
      <c r="D2" s="8" t="inlineStr">
        <is>
          <t>Alpha</t>
        </is>
      </c>
    </row>
    <row r="3">
      <c r="A3" s="7" t="inlineStr">
        <is>
          <t>Denominator</t>
        </is>
      </c>
      <c r="B3" s="6" t="n">
        <v>0</v>
      </c>
      <c r="D3" s="8" t="inlineStr">
        <is>
          <t>Beta</t>
        </is>
      </c>
    </row>
    <row r="4">
      <c r="A4" s="7" t="inlineStr">
        <is>
          <t>Text instead of a number</t>
        </is>
      </c>
      <c r="B4" s="6" t="inlineStr">
        <is>
          <t>n/a</t>
        </is>
      </c>
      <c r="D4" s="8" t="inlineStr">
        <is>
          <t>Gamma</t>
        </is>
      </c>
    </row>
    <row r="5">
      <c r="A5" s="7" t="inlineStr">
        <is>
          <t>Position in list</t>
        </is>
      </c>
      <c r="B5" s="6" t="n">
        <v>9</v>
      </c>
      <c r="D5" s="8" t="inlineStr">
        <is>
          <t>Delta</t>
        </is>
      </c>
    </row>
    <row r="6">
      <c r="A6" s="7" t="inlineStr">
        <is>
          <t>Value for the square root</t>
        </is>
      </c>
      <c r="B6" s="6" t="n">
        <v>-4</v>
      </c>
    </row>
    <row r="7">
      <c r="A7" s="7" t="inlineStr">
        <is>
          <t>Name to find</t>
        </is>
      </c>
      <c r="B7" s="6" t="inlineStr">
        <is>
          <t>Zeta</t>
        </is>
      </c>
    </row>
    <row r="10">
      <c r="A10" s="3" t="inlineStr">
        <is>
          <t>Error value</t>
        </is>
      </c>
      <c r="B10" s="3" t="inlineStr">
        <is>
          <t>Expression tested</t>
        </is>
      </c>
      <c r="C10" s="3" t="inlineStr">
        <is>
          <t>ERROR.TYPE</t>
        </is>
      </c>
      <c r="D10" s="3" t="inlineStr">
        <is>
          <t>ISNA</t>
        </is>
      </c>
      <c r="E10" s="3" t="inlineStr">
        <is>
          <t>IFERROR</t>
        </is>
      </c>
    </row>
    <row r="11">
      <c r="A11" s="17" t="inlineStr">
        <is>
          <t>#DIV/0!</t>
        </is>
      </c>
      <c r="B11" s="17" t="inlineStr">
        <is>
          <t>B2/B3</t>
        </is>
      </c>
      <c r="C11" s="9">
        <f>ERROR.TYPE($B$2/$B$3)</f>
        <v/>
      </c>
      <c r="D11" s="9">
        <f>ISNA($B$2/$B$3)</f>
        <v/>
      </c>
      <c r="E11" s="9">
        <f>IFERROR($B$2/$B$3,"Error")</f>
        <v/>
      </c>
    </row>
    <row r="12">
      <c r="A12" s="17" t="inlineStr">
        <is>
          <t>#VALUE!</t>
        </is>
      </c>
      <c r="B12" s="17" t="inlineStr">
        <is>
          <t>B4+1</t>
        </is>
      </c>
      <c r="C12" s="9">
        <f>ERROR.TYPE($B$4+1)</f>
        <v/>
      </c>
      <c r="D12" s="9">
        <f>ISNA($B$4+1)</f>
        <v/>
      </c>
      <c r="E12" s="9">
        <f>IFERROR($B$4+1,"Error")</f>
        <v/>
      </c>
    </row>
    <row r="13">
      <c r="A13" s="17" t="inlineStr">
        <is>
          <t>#REF!</t>
        </is>
      </c>
      <c r="B13" s="17" t="inlineStr">
        <is>
          <t>INDEX(D2:D5,B5)</t>
        </is>
      </c>
      <c r="C13" s="9">
        <f>ERROR.TYPE(INDEX($D$2:$D$5,$B$5))</f>
        <v/>
      </c>
      <c r="D13" s="9">
        <f>ISNA(INDEX($D$2:$D$5,$B$5))</f>
        <v/>
      </c>
      <c r="E13" s="9">
        <f>IFERROR(INDEX($D$2:$D$5,$B$5),"Error")</f>
        <v/>
      </c>
    </row>
    <row r="14">
      <c r="A14" s="17" t="inlineStr">
        <is>
          <t>#NUM!</t>
        </is>
      </c>
      <c r="B14" s="17" t="inlineStr">
        <is>
          <t>SQRT(B6)</t>
        </is>
      </c>
      <c r="C14" s="9">
        <f>ERROR.TYPE(SQRT($B$6))</f>
        <v/>
      </c>
      <c r="D14" s="9">
        <f>ISNA(SQRT($B$6))</f>
        <v/>
      </c>
      <c r="E14" s="9">
        <f>IFERROR(SQRT($B$6),"Error")</f>
        <v/>
      </c>
    </row>
    <row r="15">
      <c r="A15" s="17" t="inlineStr">
        <is>
          <t>#N/A</t>
        </is>
      </c>
      <c r="B15" s="17" t="inlineStr">
        <is>
          <t>MATCH(B7,D2:D5,0)</t>
        </is>
      </c>
      <c r="C15" s="9">
        <f>ERROR.TYPE(MATCH($B$7,$D$2:$D$5,0))</f>
        <v/>
      </c>
      <c r="D15" s="9">
        <f>ISNA(MATCH($B$7,$D$2:$D$5,0))</f>
        <v/>
      </c>
      <c r="E15" s="9">
        <f>IFERROR(MATCH($B$7,$D$2:$D$5,0),"Error")</f>
        <v/>
      </c>
    </row>
    <row r="16">
      <c r="A16" s="17" t="inlineStr">
        <is>
          <t>#NAME?</t>
        </is>
      </c>
      <c r="B16" s="17" t="inlineStr">
        <is>
          <t>NoSuchName</t>
        </is>
      </c>
      <c r="C16" s="9">
        <f>ERROR.TYPE(NoSuchName)</f>
        <v/>
      </c>
      <c r="D16" s="9">
        <f>ISNA(NoSuchName)</f>
        <v/>
      </c>
      <c r="E16" s="9">
        <f>IFERROR(NoSuchName,"Error")</f>
        <v/>
      </c>
    </row>
    <row r="17">
      <c r="A17" s="17" t="inlineStr">
        <is>
          <t>#NULL!</t>
        </is>
      </c>
      <c r="B17" s="17" t="inlineStr">
        <is>
          <t>SUM(D2:D3 D4:D5)</t>
        </is>
      </c>
      <c r="C17" s="9">
        <f>ERROR.TYPE(SUM($D$2:$D$3 $D$4:$D$5))</f>
        <v/>
      </c>
      <c r="D17" s="9">
        <f>ISNA(SUM($D$2:$D$3 $D$4:$D$5))</f>
        <v/>
      </c>
      <c r="E17" s="9">
        <f>IFERROR(SUM($D$2:$D$3 $D$4:$D$5),"Error")</f>
        <v/>
      </c>
    </row>
    <row r="19">
      <c r="A19" s="10" t="inlineStr">
        <is>
          <t>ERROR.TYPE returns 1 for #NULL!, 2 for #DIV/0!, 3 for #VALUE!, 4 for #REF!, 5 for #NAME?, 6 for #NUM!, 7 for #N/A.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I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12" customWidth="1" min="4" max="4"/>
    <col width="24" customWidth="1" min="5" max="5"/>
    <col width="20" customWidth="1" min="6" max="6"/>
    <col width="3" customWidth="1" min="7" max="7"/>
    <col width="12" customWidth="1" min="8" max="8"/>
    <col width="11" customWidth="1" min="9" max="9"/>
  </cols>
  <sheetData>
    <row r="1">
      <c r="A1" s="3" t="inlineStr">
        <is>
          <t>Product</t>
        </is>
      </c>
      <c r="B1" s="3" t="inlineStr">
        <is>
          <t>Units</t>
        </is>
      </c>
      <c r="C1" s="3" t="inlineStr">
        <is>
          <t>Price (IFNA)</t>
        </is>
      </c>
      <c r="D1" s="3" t="inlineStr">
        <is>
          <t>Revenue</t>
        </is>
      </c>
      <c r="E1" s="3" t="inlineStr">
        <is>
          <t>Wrong column + IFERROR</t>
        </is>
      </c>
      <c r="F1" s="3" t="inlineStr">
        <is>
          <t>Error type behind it</t>
        </is>
      </c>
      <c r="H1" s="3" t="inlineStr">
        <is>
          <t>Product</t>
        </is>
      </c>
      <c r="I1" s="3" t="inlineStr">
        <is>
          <t>Net price</t>
        </is>
      </c>
    </row>
    <row r="2">
      <c r="A2" s="6" t="inlineStr">
        <is>
          <t>Velorin</t>
        </is>
      </c>
      <c r="B2" s="6" t="n">
        <v>120</v>
      </c>
      <c r="C2" s="18">
        <f>_xlfn.IFNA(VLOOKUP(A2,$H$2:$I$5,2,FALSE),"Not in list")</f>
        <v/>
      </c>
      <c r="D2" s="18">
        <f>IFERROR(B2*C2,"Check")</f>
        <v/>
      </c>
      <c r="E2" s="9">
        <f>IFERROR(VLOOKUP(A2,$H$2:$I$5,3,FALSE),"Not in list")</f>
        <v/>
      </c>
      <c r="F2" s="9">
        <f>ERROR.TYPE(VLOOKUP(A2,$H$2:$I$5,3,FALSE))</f>
        <v/>
      </c>
      <c r="H2" s="8" t="inlineStr">
        <is>
          <t>Velorin</t>
        </is>
      </c>
      <c r="I2" s="19" t="n">
        <v>41.2</v>
      </c>
    </row>
    <row r="3">
      <c r="A3" s="6" t="inlineStr">
        <is>
          <t>Cardexa</t>
        </is>
      </c>
      <c r="B3" s="6" t="n">
        <v>800</v>
      </c>
      <c r="C3" s="18">
        <f>_xlfn.IFNA(VLOOKUP(A3,$H$2:$I$5,2,FALSE),"Not in list")</f>
        <v/>
      </c>
      <c r="D3" s="18">
        <f>IFERROR(B3*C3,"Check")</f>
        <v/>
      </c>
      <c r="E3" s="9">
        <f>IFERROR(VLOOKUP(A3,$H$2:$I$5,3,FALSE),"Not in list")</f>
        <v/>
      </c>
      <c r="F3" s="9">
        <f>ERROR.TYPE(VLOOKUP(A3,$H$2:$I$5,3,FALSE))</f>
        <v/>
      </c>
      <c r="H3" s="8" t="inlineStr">
        <is>
          <t>Cardexa</t>
        </is>
      </c>
      <c r="I3" s="19" t="n">
        <v>12.35</v>
      </c>
    </row>
    <row r="4">
      <c r="A4" s="6" t="inlineStr">
        <is>
          <t>Oncavir</t>
        </is>
      </c>
      <c r="B4" s="6" t="n">
        <v>15</v>
      </c>
      <c r="C4" s="18">
        <f>_xlfn.IFNA(VLOOKUP(A4,$H$2:$I$5,2,FALSE),"Not in list")</f>
        <v/>
      </c>
      <c r="D4" s="18">
        <f>IFERROR(B4*C4,"Check")</f>
        <v/>
      </c>
      <c r="E4" s="9">
        <f>IFERROR(VLOOKUP(A4,$H$2:$I$5,3,FALSE),"Not in list")</f>
        <v/>
      </c>
      <c r="F4" s="9">
        <f>ERROR.TYPE(VLOOKUP(A4,$H$2:$I$5,3,FALSE))</f>
        <v/>
      </c>
      <c r="H4" s="8" t="inlineStr">
        <is>
          <t>Oncavir</t>
        </is>
      </c>
      <c r="I4" s="19" t="n">
        <v>1284.5</v>
      </c>
    </row>
    <row r="5">
      <c r="A5" s="6" t="inlineStr">
        <is>
          <t>Zentrx</t>
        </is>
      </c>
      <c r="B5" s="6" t="n">
        <v>40</v>
      </c>
      <c r="C5" s="18">
        <f>_xlfn.IFNA(VLOOKUP(A5,$H$2:$I$5,2,FALSE),"Not in list")</f>
        <v/>
      </c>
      <c r="D5" s="18">
        <f>IFERROR(B5*C5,"Check")</f>
        <v/>
      </c>
      <c r="E5" s="9">
        <f>IFERROR(VLOOKUP(A5,$H$2:$I$5,3,FALSE),"Not in list")</f>
        <v/>
      </c>
      <c r="F5" s="9">
        <f>ERROR.TYPE(VLOOKUP(A5,$H$2:$I$5,3,FALSE))</f>
        <v/>
      </c>
      <c r="H5" s="8" t="inlineStr">
        <is>
          <t>Zentrix</t>
        </is>
      </c>
      <c r="I5" s="19" t="n">
        <v>310</v>
      </c>
    </row>
    <row r="7">
      <c r="A7" s="10" t="inlineStr">
        <is>
          <t>Zentrx is misspelled on purpose. Column E reports 'Not in list' for every row because IFERROR also hides the #REF! caused by column 3.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2026-10-19T18:26:29Z</dcterms:created>
  <dcterms:modified xmlns:dcterms="http://purl.org/dc/terms/" xmlns:xsi="http://www.w3.org/2001/XMLSchema-instance" xsi:type="dcterms:W3CDTF">2026-10-19T18:26:29Z</dcterms:modified>
</cp:coreProperties>
</file>