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flor\Downloads\XL4Pharma\"/>
    </mc:Choice>
  </mc:AlternateContent>
  <xr:revisionPtr revIDLastSave="0" documentId="13_ncr:1_{DD54C88B-EFF1-4656-A5A7-22BDAF59913D}" xr6:coauthVersionLast="47" xr6:coauthVersionMax="47" xr10:uidLastSave="{00000000-0000-0000-0000-000000000000}"/>
  <bookViews>
    <workbookView xWindow="20052" yWindow="-108" windowWidth="20376" windowHeight="12096" xr2:uid="{00000000-000D-0000-FFFF-FFFF00000000}"/>
  </bookViews>
  <sheets>
    <sheet name="README" sheetId="1" r:id="rId1"/>
    <sheet name="Assumptions" sheetId="2" r:id="rId2"/>
    <sheet name="Chooser" sheetId="3" r:id="rId3"/>
    <sheet name="Pie vs Bar" sheetId="4" r:id="rId4"/>
    <sheet name="Bridge" sheetId="5" r:id="rId5"/>
    <sheet name="Scatter" sheetId="6" r:id="rId6"/>
    <sheet name="Distribution" sheetId="7" r:id="rId7"/>
    <sheet name="Steps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7" l="1"/>
  <c r="F8" i="7"/>
  <c r="G7" i="7"/>
  <c r="F7" i="7"/>
  <c r="G6" i="7"/>
  <c r="F6" i="7"/>
  <c r="G5" i="7"/>
  <c r="F5" i="7"/>
  <c r="G4" i="7"/>
  <c r="G9" i="7" s="1"/>
  <c r="F4" i="7"/>
  <c r="F4" i="6"/>
  <c r="G8" i="5"/>
  <c r="D8" i="5"/>
  <c r="G7" i="5"/>
  <c r="D7" i="5"/>
  <c r="G6" i="5"/>
  <c r="D6" i="5"/>
  <c r="G5" i="5"/>
  <c r="F5" i="5"/>
  <c r="F6" i="5" s="1"/>
  <c r="D5" i="5"/>
  <c r="G4" i="5"/>
  <c r="F4" i="5"/>
  <c r="E4" i="5" s="1"/>
  <c r="C11" i="4"/>
  <c r="C10" i="4"/>
  <c r="C9" i="4"/>
  <c r="C8" i="4"/>
  <c r="C7" i="4"/>
  <c r="C6" i="4"/>
  <c r="C5" i="4"/>
  <c r="C4" i="4"/>
  <c r="F7" i="5" l="1"/>
  <c r="C6" i="5"/>
  <c r="C5" i="5"/>
  <c r="F8" i="5" l="1"/>
  <c r="C7" i="5"/>
  <c r="C8" i="5" l="1"/>
  <c r="F9" i="5"/>
  <c r="G9" i="5" l="1"/>
  <c r="B11" i="5"/>
  <c r="E9" i="5"/>
</calcChain>
</file>

<file path=xl/sharedStrings.xml><?xml version="1.0" encoding="utf-8"?>
<sst xmlns="http://schemas.openxmlformats.org/spreadsheetml/2006/main" count="124" uniqueCount="110">
  <si>
    <t>G08 - Choosing the right chart</t>
  </si>
  <si>
    <t>Tested in Microsoft 365 for Windows | 19-Oct-26</t>
  </si>
  <si>
    <t>Sheet</t>
  </si>
  <si>
    <t>What you will find</t>
  </si>
  <si>
    <t>Chooser</t>
  </si>
  <si>
    <t>A lookup table from the question to the chart, with the case to avoid.</t>
  </si>
  <si>
    <t>Pie vs Bar</t>
  </si>
  <si>
    <t>Eight markets as a pie (hard to read) and as a sorted bar chart (easy). Same data.</t>
  </si>
  <si>
    <t>Bridge</t>
  </si>
  <si>
    <t>List-to-net price bridge. Columns C:E feed a stacked column chart (base series without fill); column G holds the signed values for the native Waterfall chart (see Steps).</t>
  </si>
  <si>
    <t>Scatter</t>
  </si>
  <si>
    <t>Net price against volume for ten markets, with the correlation calculated.</t>
  </si>
  <si>
    <t>Distribution</t>
  </si>
  <si>
    <t>Thirty net prices and a bin table built with COUNTIFS; the column chart plots the counts. The native Histogram chart does the same without the bin table (see Steps).</t>
  </si>
  <si>
    <t>Steps</t>
  </si>
  <si>
    <t>Native charts that a program cannot write.</t>
  </si>
  <si>
    <t>Color</t>
  </si>
  <si>
    <t>Meaning</t>
  </si>
  <si>
    <t>Input</t>
  </si>
  <si>
    <t>Input: change it and watch the results update</t>
  </si>
  <si>
    <t>Parameter</t>
  </si>
  <si>
    <t>Fixed parameter: reference table, change only on purpose</t>
  </si>
  <si>
    <t>Output</t>
  </si>
  <si>
    <t>Calculated output: formula, do not overwrite</t>
  </si>
  <si>
    <t>All figures in this workbook are illustrative, not real market data, and for learning purposes only. Product names are fictional; any resemblance to real products is unintentional.</t>
  </si>
  <si>
    <t>Some functions require Microsoft 365, Excel 2021 or Excel 2024.</t>
  </si>
  <si>
    <t>Item</t>
  </si>
  <si>
    <t>Description</t>
  </si>
  <si>
    <t>Source</t>
  </si>
  <si>
    <t>All figures</t>
  </si>
  <si>
    <t>Illustrative market sales, price components and net prices for fictional products. No currency implied.</t>
  </si>
  <si>
    <t>Illustrative figures, not real market data</t>
  </si>
  <si>
    <t>Index with list price = 100; component sizes are illustrative and not calibrated to any real market.</t>
  </si>
  <si>
    <t>Question</t>
  </si>
  <si>
    <t>Chart</t>
  </si>
  <si>
    <t>Pharma example</t>
  </si>
  <si>
    <t>Avoid when</t>
  </si>
  <si>
    <t>Which item is bigger?</t>
  </si>
  <si>
    <t>Bar or column</t>
  </si>
  <si>
    <t>Net sales by market, sorted</t>
  </si>
  <si>
    <t>Categories have a natural order in time: use a line</t>
  </si>
  <si>
    <t>How does it change over time?</t>
  </si>
  <si>
    <t>Line</t>
  </si>
  <si>
    <t>Monthly units after launch</t>
  </si>
  <si>
    <t>Intervals are uneven: use a scatter</t>
  </si>
  <si>
    <t>What is each part of a whole?</t>
  </si>
  <si>
    <t>Stacked column (100%) or pie</t>
  </si>
  <si>
    <t>Share of the market by company</t>
  </si>
  <si>
    <t>More than seven parts, or negative values</t>
  </si>
  <si>
    <t>How does a total build up or break down?</t>
  </si>
  <si>
    <t>Waterfall</t>
  </si>
  <si>
    <t>List price to net price</t>
  </si>
  <si>
    <t>Fewer than three steps</t>
  </si>
  <si>
    <t>Are two measures related?</t>
  </si>
  <si>
    <t>XY (scatter)</t>
  </si>
  <si>
    <t>Price against volume by market</t>
  </si>
  <si>
    <t>One of the variables is a category</t>
  </si>
  <si>
    <t>How are values distributed?</t>
  </si>
  <si>
    <t>Histogram</t>
  </si>
  <si>
    <t>Net prices across 30 contracts</t>
  </si>
  <si>
    <t>Fewer than about 15 values</t>
  </si>
  <si>
    <t>Where do we lose patients?</t>
  </si>
  <si>
    <t>Funnel</t>
  </si>
  <si>
    <t>Diagnosed, treated, adherent</t>
  </si>
  <si>
    <t>Values do not decrease from stage to stage</t>
  </si>
  <si>
    <t>How do two measures of different size move together?</t>
  </si>
  <si>
    <t>Combo with secondary axis</t>
  </si>
  <si>
    <t>Net sales and GtN rate</t>
  </si>
  <si>
    <t>Both can be shown in two small charts</t>
  </si>
  <si>
    <t>Market</t>
  </si>
  <si>
    <t>Net Sales</t>
  </si>
  <si>
    <t>Share</t>
  </si>
  <si>
    <t>Market A</t>
  </si>
  <si>
    <t>Market B</t>
  </si>
  <si>
    <t>Market C</t>
  </si>
  <si>
    <t>Market D</t>
  </si>
  <si>
    <t>Market E</t>
  </si>
  <si>
    <t>Market F</t>
  </si>
  <si>
    <t>Market G</t>
  </si>
  <si>
    <t>Market H</t>
  </si>
  <si>
    <t>Step</t>
  </si>
  <si>
    <t>Amount</t>
  </si>
  <si>
    <t>Base</t>
  </si>
  <si>
    <t>Decrease</t>
  </si>
  <si>
    <t>Total</t>
  </si>
  <si>
    <t>Level</t>
  </si>
  <si>
    <t>Signed</t>
  </si>
  <si>
    <t>List price</t>
  </si>
  <si>
    <t>Statutory rebate</t>
  </si>
  <si>
    <t>Commercial rebate</t>
  </si>
  <si>
    <t>Distributor fees</t>
  </si>
  <si>
    <t>Returns</t>
  </si>
  <si>
    <t>Net price</t>
  </si>
  <si>
    <t>GtN rate</t>
  </si>
  <si>
    <t>Net Price</t>
  </si>
  <si>
    <t>Units</t>
  </si>
  <si>
    <t>Check</t>
  </si>
  <si>
    <t>Correlation</t>
  </si>
  <si>
    <t>Market I</t>
  </si>
  <si>
    <t>Market J</t>
  </si>
  <si>
    <t>Contract</t>
  </si>
  <si>
    <t>From</t>
  </si>
  <si>
    <t>To</t>
  </si>
  <si>
    <t>Label</t>
  </si>
  <si>
    <t>Count</t>
  </si>
  <si>
    <t>1. Bridge: select A4:A9 and G4:G9, then Insert &gt; Waterfall. Click the last column twice and choose Set as Total (also the first one).</t>
  </si>
  <si>
    <t>2. Compare with the stacked-column version: same end values, but the native waterfall colors increases and decreases itself.</t>
  </si>
  <si>
    <t>3. Distribution: select B4:B33 and Insert &gt; Histogram. Format Axis &gt; Bin Width 15 and Underflow bin 50 reproduce the table in D3:G8 (check counts).</t>
  </si>
  <si>
    <t>4. Funnel: type four stages and values in two columns, select them and Insert &gt; Funnel.</t>
  </si>
  <si>
    <t>5. Pie vs Bar: right-click the pie &gt; Change Chart Type &gt; Pie to see why eight slices fail. Then sort the bar data and compare.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</si>
</sst>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7" x14ac:knownFonts="1">
    <font>
      <sz val="11"/>
      <color theme="1"/>
      <name val="Aptos"/>
      <family val="2"/>
    </font>
    <font>
      <b/>
      <sz val="11"/>
      <color rgb="FFFFFFFF"/>
      <name val="Aptos"/>
      <family val="2"/>
    </font>
    <font>
      <sz val="11"/>
      <name val="Aptos"/>
      <family val="2"/>
    </font>
    <font>
      <b/>
      <sz val="16"/>
      <color rgb="FFE65E27"/>
      <name val="Aptos"/>
      <family val="2"/>
    </font>
    <font>
      <sz val="10"/>
      <color rgb="FF454545"/>
      <name val="Aptos"/>
      <family val="2"/>
    </font>
    <font>
      <b/>
      <sz val="11"/>
      <name val="Aptos"/>
      <family val="2"/>
    </font>
    <font>
      <i/>
      <sz val="10"/>
      <color rgb="FF454545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454545"/>
      </patternFill>
    </fill>
    <fill>
      <patternFill patternType="solid">
        <fgColor rgb="FFFFF2CC"/>
      </patternFill>
    </fill>
    <fill>
      <patternFill patternType="solid">
        <fgColor rgb="FFC1F0F5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top" wrapText="1"/>
    </xf>
    <xf numFmtId="0" fontId="2" fillId="3" borderId="1" xfId="0" applyFont="1" applyFill="1" applyBorder="1"/>
    <xf numFmtId="0" fontId="2" fillId="0" borderId="0" xfId="0" applyFont="1"/>
    <xf numFmtId="0" fontId="2" fillId="5" borderId="1" xfId="0" applyFont="1" applyFill="1" applyBorder="1"/>
    <xf numFmtId="0" fontId="2" fillId="4" borderId="1" xfId="0" applyFont="1" applyFill="1" applyBorder="1"/>
    <xf numFmtId="0" fontId="6" fillId="0" borderId="0" xfId="0" applyFont="1"/>
    <xf numFmtId="3" fontId="2" fillId="3" borderId="1" xfId="0" applyNumberFormat="1" applyFont="1" applyFill="1" applyBorder="1"/>
    <xf numFmtId="164" fontId="2" fillId="4" borderId="1" xfId="0" applyNumberFormat="1" applyFont="1" applyFill="1" applyBorder="1"/>
    <xf numFmtId="165" fontId="2" fillId="3" borderId="1" xfId="0" applyNumberFormat="1" applyFont="1" applyFill="1" applyBorder="1"/>
    <xf numFmtId="165" fontId="2" fillId="4" borderId="1" xfId="0" applyNumberFormat="1" applyFont="1" applyFill="1" applyBorder="1"/>
    <xf numFmtId="2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Pie: eight slices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'Pie vs Bar'!$B$3</c:f>
              <c:strCache>
                <c:ptCount val="1"/>
                <c:pt idx="0">
                  <c:v>Net Sales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/>
            </c:spPr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/>
            </c:spPr>
          </c:dPt>
          <c:cat>
            <c:strRef>
              <c:f>'Pie vs Bar'!$A$4:$A$11</c:f>
              <c:strCache>
                <c:ptCount val="8"/>
                <c:pt idx="0">
                  <c:v>Market A</c:v>
                </c:pt>
                <c:pt idx="1">
                  <c:v>Market B</c:v>
                </c:pt>
                <c:pt idx="2">
                  <c:v>Market C</c:v>
                </c:pt>
                <c:pt idx="3">
                  <c:v>Market D</c:v>
                </c:pt>
                <c:pt idx="4">
                  <c:v>Market E</c:v>
                </c:pt>
                <c:pt idx="5">
                  <c:v>Market F</c:v>
                </c:pt>
                <c:pt idx="6">
                  <c:v>Market G</c:v>
                </c:pt>
                <c:pt idx="7">
                  <c:v>Market H</c:v>
                </c:pt>
              </c:strCache>
            </c:strRef>
          </c:cat>
          <c:val>
            <c:numRef>
              <c:f>'Pie vs Bar'!$B$4:$B$11</c:f>
              <c:numCache>
                <c:formatCode>#,##0</c:formatCode>
                <c:ptCount val="8"/>
                <c:pt idx="0">
                  <c:v>412</c:v>
                </c:pt>
                <c:pt idx="1">
                  <c:v>351</c:v>
                </c:pt>
                <c:pt idx="2">
                  <c:v>305</c:v>
                </c:pt>
                <c:pt idx="3">
                  <c:v>276</c:v>
                </c:pt>
                <c:pt idx="4">
                  <c:v>240</c:v>
                </c:pt>
                <c:pt idx="5">
                  <c:v>188</c:v>
                </c:pt>
                <c:pt idx="6">
                  <c:v>150</c:v>
                </c:pt>
                <c:pt idx="7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7C-4514-9904-1316DBB10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Bar: same data, sorted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'Pie vs Bar'!$B$3</c:f>
              <c:strCache>
                <c:ptCount val="1"/>
                <c:pt idx="0">
                  <c:v>Net Sales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solidFill>
                <a:srgbClr val="198894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'Pie vs Bar'!$A$4:$A$11</c:f>
              <c:strCache>
                <c:ptCount val="8"/>
                <c:pt idx="0">
                  <c:v>Market A</c:v>
                </c:pt>
                <c:pt idx="1">
                  <c:v>Market B</c:v>
                </c:pt>
                <c:pt idx="2">
                  <c:v>Market C</c:v>
                </c:pt>
                <c:pt idx="3">
                  <c:v>Market D</c:v>
                </c:pt>
                <c:pt idx="4">
                  <c:v>Market E</c:v>
                </c:pt>
                <c:pt idx="5">
                  <c:v>Market F</c:v>
                </c:pt>
                <c:pt idx="6">
                  <c:v>Market G</c:v>
                </c:pt>
                <c:pt idx="7">
                  <c:v>Market H</c:v>
                </c:pt>
              </c:strCache>
            </c:strRef>
          </c:cat>
          <c:val>
            <c:numRef>
              <c:f>'Pie vs Bar'!$B$4:$B$11</c:f>
              <c:numCache>
                <c:formatCode>#,##0</c:formatCode>
                <c:ptCount val="8"/>
                <c:pt idx="0">
                  <c:v>412</c:v>
                </c:pt>
                <c:pt idx="1">
                  <c:v>351</c:v>
                </c:pt>
                <c:pt idx="2">
                  <c:v>305</c:v>
                </c:pt>
                <c:pt idx="3">
                  <c:v>276</c:v>
                </c:pt>
                <c:pt idx="4">
                  <c:v>240</c:v>
                </c:pt>
                <c:pt idx="5">
                  <c:v>188</c:v>
                </c:pt>
                <c:pt idx="6">
                  <c:v>150</c:v>
                </c:pt>
                <c:pt idx="7">
                  <c:v>95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198894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841-4691-B8DF-243B911A3F06}"/>
            </c:ext>
          </c:extLst>
        </c:ser>
        <c:dLbls>
          <c:showLegendKey val="1"/>
          <c:showVal val="1"/>
          <c:showCatName val="1"/>
          <c:showSerName val="1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1"/>
        <c:axPos val="t"/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From list to net price (index, list = 100)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Bridge!$C$3</c:f>
              <c:strCache>
                <c:ptCount val="1"/>
                <c:pt idx="0">
                  <c:v>Base</c:v>
                </c:pt>
              </c:strCache>
            </c:strRef>
          </c:tx>
          <c:spPr>
            <a:noFill/>
            <a:ln>
              <a:noFill/>
              <a:prstDash val="solid"/>
            </a:ln>
          </c:spPr>
          <c:invertIfNegative val="1"/>
          <c:cat>
            <c:strRef>
              <c:f>Bridge!$A$4:$A$9</c:f>
              <c:strCache>
                <c:ptCount val="6"/>
                <c:pt idx="0">
                  <c:v>List price</c:v>
                </c:pt>
                <c:pt idx="1">
                  <c:v>Statutory rebate</c:v>
                </c:pt>
                <c:pt idx="2">
                  <c:v>Commercial rebate</c:v>
                </c:pt>
                <c:pt idx="3">
                  <c:v>Distributor fees</c:v>
                </c:pt>
                <c:pt idx="4">
                  <c:v>Returns</c:v>
                </c:pt>
                <c:pt idx="5">
                  <c:v>Net price</c:v>
                </c:pt>
              </c:strCache>
            </c:strRef>
          </c:cat>
          <c:val>
            <c:numRef>
              <c:f>Bridge!$C$4:$C$9</c:f>
              <c:numCache>
                <c:formatCode>0.0</c:formatCode>
                <c:ptCount val="6"/>
                <c:pt idx="1">
                  <c:v>88</c:v>
                </c:pt>
                <c:pt idx="2">
                  <c:v>79.5</c:v>
                </c:pt>
                <c:pt idx="3">
                  <c:v>76.5</c:v>
                </c:pt>
                <c:pt idx="4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DF-4AFF-8299-8CD17CEAAC2C}"/>
            </c:ext>
          </c:extLst>
        </c:ser>
        <c:ser>
          <c:idx val="1"/>
          <c:order val="1"/>
          <c:tx>
            <c:strRef>
              <c:f>Bridge!$D$3</c:f>
              <c:strCache>
                <c:ptCount val="1"/>
                <c:pt idx="0">
                  <c:v>Decrease</c:v>
                </c:pt>
              </c:strCache>
            </c:strRef>
          </c:tx>
          <c:spPr>
            <a:solidFill>
              <a:srgbClr val="E65E27"/>
            </a:solidFill>
            <a:ln>
              <a:solidFill>
                <a:srgbClr val="E65E27"/>
              </a:solidFill>
              <a:prstDash val="solid"/>
            </a:ln>
          </c:spPr>
          <c:invertIfNegative val="1"/>
          <c:cat>
            <c:strRef>
              <c:f>Bridge!$A$4:$A$9</c:f>
              <c:strCache>
                <c:ptCount val="6"/>
                <c:pt idx="0">
                  <c:v>List price</c:v>
                </c:pt>
                <c:pt idx="1">
                  <c:v>Statutory rebate</c:v>
                </c:pt>
                <c:pt idx="2">
                  <c:v>Commercial rebate</c:v>
                </c:pt>
                <c:pt idx="3">
                  <c:v>Distributor fees</c:v>
                </c:pt>
                <c:pt idx="4">
                  <c:v>Returns</c:v>
                </c:pt>
                <c:pt idx="5">
                  <c:v>Net price</c:v>
                </c:pt>
              </c:strCache>
            </c:strRef>
          </c:cat>
          <c:val>
            <c:numRef>
              <c:f>Bridge!$D$4:$D$9</c:f>
              <c:numCache>
                <c:formatCode>0.0</c:formatCode>
                <c:ptCount val="6"/>
                <c:pt idx="1">
                  <c:v>12</c:v>
                </c:pt>
                <c:pt idx="2">
                  <c:v>8.5</c:v>
                </c:pt>
                <c:pt idx="3">
                  <c:v>3</c:v>
                </c:pt>
                <c:pt idx="4">
                  <c:v>1.5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E65E27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B5DF-4AFF-8299-8CD17CEAAC2C}"/>
            </c:ext>
          </c:extLst>
        </c:ser>
        <c:ser>
          <c:idx val="2"/>
          <c:order val="2"/>
          <c:tx>
            <c:strRef>
              <c:f>Bridge!$E$3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198894"/>
            </a:solidFill>
            <a:ln>
              <a:solidFill>
                <a:srgbClr val="454545"/>
              </a:solidFill>
              <a:prstDash val="solid"/>
            </a:ln>
          </c:spPr>
          <c:invertIfNegative val="1"/>
          <c:cat>
            <c:strRef>
              <c:f>Bridge!$A$4:$A$9</c:f>
              <c:strCache>
                <c:ptCount val="6"/>
                <c:pt idx="0">
                  <c:v>List price</c:v>
                </c:pt>
                <c:pt idx="1">
                  <c:v>Statutory rebate</c:v>
                </c:pt>
                <c:pt idx="2">
                  <c:v>Commercial rebate</c:v>
                </c:pt>
                <c:pt idx="3">
                  <c:v>Distributor fees</c:v>
                </c:pt>
                <c:pt idx="4">
                  <c:v>Returns</c:v>
                </c:pt>
                <c:pt idx="5">
                  <c:v>Net price</c:v>
                </c:pt>
              </c:strCache>
            </c:strRef>
          </c:cat>
          <c:val>
            <c:numRef>
              <c:f>Bridge!$E$4:$E$9</c:f>
              <c:numCache>
                <c:formatCode>General</c:formatCode>
                <c:ptCount val="6"/>
                <c:pt idx="0" formatCode="0.0">
                  <c:v>100</c:v>
                </c:pt>
                <c:pt idx="5" formatCode="0.0">
                  <c:v>75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454545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B5DF-4AFF-8299-8CD17CEAA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title>
      <c:tx>
        <c:rich>
          <a:bodyPr/>
          <a:lstStyle/>
          <a:p>
            <a:pPr>
              <a:defRPr/>
            </a:pPr>
            <a:r>
              <a:rPr lang="en-US"/>
              <a:t>Net price and units by market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796765873015873"/>
          <c:y val="0.14246736111111111"/>
          <c:w val="0.8141301587301587"/>
          <c:h val="0.68129791666666673"/>
        </c:manualLayout>
      </c:layout>
      <c:scatterChart>
        <c:scatterStyle val="lineMarker"/>
        <c:varyColors val="1"/>
        <c:ser>
          <c:idx val="0"/>
          <c:order val="0"/>
          <c:tx>
            <c:v>Markets</c:v>
          </c:tx>
          <c:spPr>
            <a:ln>
              <a:noFill/>
              <a:prstDash val="solid"/>
            </a:ln>
          </c:spPr>
          <c:marker>
            <c:symbol val="circle"/>
            <c:size val="8"/>
            <c:spPr>
              <a:solidFill>
                <a:srgbClr val="E65E27"/>
              </a:solidFill>
              <a:ln>
                <a:prstDash val="solid"/>
              </a:ln>
            </c:spPr>
          </c:marker>
          <c:xVal>
            <c:numRef>
              <c:f>Scatter!$B$4:$B$13</c:f>
              <c:numCache>
                <c:formatCode>#,##0</c:formatCode>
                <c:ptCount val="10"/>
                <c:pt idx="0">
                  <c:v>92</c:v>
                </c:pt>
                <c:pt idx="1">
                  <c:v>105</c:v>
                </c:pt>
                <c:pt idx="2">
                  <c:v>118</c:v>
                </c:pt>
                <c:pt idx="3">
                  <c:v>80</c:v>
                </c:pt>
                <c:pt idx="4">
                  <c:v>125</c:v>
                </c:pt>
                <c:pt idx="5">
                  <c:v>98</c:v>
                </c:pt>
                <c:pt idx="6">
                  <c:v>110</c:v>
                </c:pt>
                <c:pt idx="7">
                  <c:v>70</c:v>
                </c:pt>
                <c:pt idx="8">
                  <c:v>132</c:v>
                </c:pt>
                <c:pt idx="9">
                  <c:v>86</c:v>
                </c:pt>
              </c:numCache>
            </c:numRef>
          </c:xVal>
          <c:yVal>
            <c:numRef>
              <c:f>Scatter!$C$4:$C$13</c:f>
              <c:numCache>
                <c:formatCode>#,##0</c:formatCode>
                <c:ptCount val="10"/>
                <c:pt idx="0">
                  <c:v>310</c:v>
                </c:pt>
                <c:pt idx="1">
                  <c:v>255</c:v>
                </c:pt>
                <c:pt idx="2">
                  <c:v>190</c:v>
                </c:pt>
                <c:pt idx="3">
                  <c:v>360</c:v>
                </c:pt>
                <c:pt idx="4">
                  <c:v>175</c:v>
                </c:pt>
                <c:pt idx="5">
                  <c:v>285</c:v>
                </c:pt>
                <c:pt idx="6">
                  <c:v>230</c:v>
                </c:pt>
                <c:pt idx="7">
                  <c:v>420</c:v>
                </c:pt>
                <c:pt idx="8">
                  <c:v>150</c:v>
                </c:pt>
                <c:pt idx="9">
                  <c:v>340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DEC-4A3B-9589-0D0860CC0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in val="6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Net price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Units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midCat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Net price distribution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966645299145299"/>
          <c:y val="0.16281984126984128"/>
          <c:w val="0.86048311965811974"/>
          <c:h val="0.71136428571428567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Distribution!$G$3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198894"/>
            </a:solidFill>
            <a:ln>
              <a:solidFill>
                <a:srgbClr val="198894"/>
              </a:solidFill>
              <a:prstDash val="solid"/>
            </a:ln>
          </c:spPr>
          <c:invertIfNegative val="1"/>
          <c:cat>
            <c:strRef>
              <c:f>Distribution!$F$4:$F$8</c:f>
              <c:strCache>
                <c:ptCount val="5"/>
                <c:pt idx="0">
                  <c:v>50-64</c:v>
                </c:pt>
                <c:pt idx="1">
                  <c:v>65-79</c:v>
                </c:pt>
                <c:pt idx="2">
                  <c:v>80-94</c:v>
                </c:pt>
                <c:pt idx="3">
                  <c:v>95-109</c:v>
                </c:pt>
                <c:pt idx="4">
                  <c:v>110-124</c:v>
                </c:pt>
              </c:strCache>
            </c:strRef>
          </c:cat>
          <c:val>
            <c:numRef>
              <c:f>Distribution!$G$4:$G$8</c:f>
              <c:numCache>
                <c:formatCode>General</c:formatCode>
                <c:ptCount val="5"/>
                <c:pt idx="0">
                  <c:v>3</c:v>
                </c:pt>
                <c:pt idx="1">
                  <c:v>14</c:v>
                </c:pt>
                <c:pt idx="2">
                  <c:v>8</c:v>
                </c:pt>
                <c:pt idx="3">
                  <c:v>3</c:v>
                </c:pt>
                <c:pt idx="4">
                  <c:v>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198894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2E9-4B98-8BF2-2964C4016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Contracts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brightlight.ch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39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11</xdr:col>
      <xdr:colOff>0</xdr:colOff>
      <xdr:row>2</xdr:row>
      <xdr:rowOff>0</xdr:rowOff>
    </xdr:from>
    <xdr:ext cx="396000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504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468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65E27"/>
    <pageSetUpPr fitToPage="1"/>
  </sheetPr>
  <dimension ref="B3:C20"/>
  <sheetViews>
    <sheetView showGridLines="0" tabSelected="1" workbookViewId="0"/>
  </sheetViews>
  <sheetFormatPr defaultRowHeight="14.4" x14ac:dyDescent="0.3"/>
  <cols>
    <col min="1" max="1" width="3" customWidth="1"/>
    <col min="2" max="2" width="22" customWidth="1"/>
    <col min="3" max="3" width="90" customWidth="1"/>
  </cols>
  <sheetData>
    <row r="3" spans="2:3" ht="31.2" customHeight="1" x14ac:dyDescent="0.4">
      <c r="B3" s="1" t="s">
        <v>0</v>
      </c>
    </row>
    <row r="4" spans="2:3" x14ac:dyDescent="0.3">
      <c r="B4" s="2" t="s">
        <v>1</v>
      </c>
    </row>
    <row r="6" spans="2:3" x14ac:dyDescent="0.3">
      <c r="B6" s="3" t="s">
        <v>2</v>
      </c>
      <c r="C6" s="3" t="s">
        <v>3</v>
      </c>
    </row>
    <row r="7" spans="2:3" x14ac:dyDescent="0.3">
      <c r="B7" s="4" t="s">
        <v>4</v>
      </c>
      <c r="C7" s="5" t="s">
        <v>5</v>
      </c>
    </row>
    <row r="8" spans="2:3" x14ac:dyDescent="0.3">
      <c r="B8" s="4" t="s">
        <v>6</v>
      </c>
      <c r="C8" s="5" t="s">
        <v>7</v>
      </c>
    </row>
    <row r="9" spans="2:3" ht="28.8" x14ac:dyDescent="0.3">
      <c r="B9" s="4" t="s">
        <v>8</v>
      </c>
      <c r="C9" s="5" t="s">
        <v>9</v>
      </c>
    </row>
    <row r="10" spans="2:3" x14ac:dyDescent="0.3">
      <c r="B10" s="4" t="s">
        <v>10</v>
      </c>
      <c r="C10" s="5" t="s">
        <v>11</v>
      </c>
    </row>
    <row r="11" spans="2:3" ht="28.8" x14ac:dyDescent="0.3">
      <c r="B11" s="4" t="s">
        <v>12</v>
      </c>
      <c r="C11" s="5" t="s">
        <v>13</v>
      </c>
    </row>
    <row r="12" spans="2:3" x14ac:dyDescent="0.3">
      <c r="B12" s="4" t="s">
        <v>14</v>
      </c>
      <c r="C12" s="5" t="s">
        <v>15</v>
      </c>
    </row>
    <row r="14" spans="2:3" x14ac:dyDescent="0.3">
      <c r="B14" s="3" t="s">
        <v>16</v>
      </c>
      <c r="C14" s="3" t="s">
        <v>17</v>
      </c>
    </row>
    <row r="15" spans="2:3" x14ac:dyDescent="0.3">
      <c r="B15" s="6" t="s">
        <v>18</v>
      </c>
      <c r="C15" s="7" t="s">
        <v>19</v>
      </c>
    </row>
    <row r="16" spans="2:3" x14ac:dyDescent="0.3">
      <c r="B16" s="8" t="s">
        <v>20</v>
      </c>
      <c r="C16" s="7" t="s">
        <v>21</v>
      </c>
    </row>
    <row r="17" spans="2:3" x14ac:dyDescent="0.3">
      <c r="B17" s="9" t="s">
        <v>22</v>
      </c>
      <c r="C17" s="7" t="s">
        <v>23</v>
      </c>
    </row>
    <row r="19" spans="2:3" x14ac:dyDescent="0.3">
      <c r="B19" s="10" t="s">
        <v>24</v>
      </c>
    </row>
    <row r="20" spans="2:3" x14ac:dyDescent="0.3">
      <c r="B20" s="10" t="s">
        <v>25</v>
      </c>
    </row>
  </sheetData>
  <sheetProtection sheet="1" objects="1" scenarios="1" selectLockedCells="1"/>
  <pageMargins left="0.75" right="0.75" top="1" bottom="1" header="0.5" footer="0.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65E27"/>
    <pageSetUpPr fitToPage="1"/>
  </sheetPr>
  <dimension ref="B2:D4"/>
  <sheetViews>
    <sheetView showGridLines="0" workbookViewId="0"/>
  </sheetViews>
  <sheetFormatPr defaultRowHeight="14.4" x14ac:dyDescent="0.3"/>
  <cols>
    <col min="1" max="1" width="3" customWidth="1"/>
    <col min="2" max="2" width="24" customWidth="1"/>
    <col min="3" max="3" width="70" customWidth="1"/>
    <col min="4" max="4" width="34" customWidth="1"/>
  </cols>
  <sheetData>
    <row r="2" spans="2:4" x14ac:dyDescent="0.3">
      <c r="B2" s="3" t="s">
        <v>26</v>
      </c>
      <c r="C2" s="3" t="s">
        <v>27</v>
      </c>
      <c r="D2" s="3" t="s">
        <v>28</v>
      </c>
    </row>
    <row r="3" spans="2:4" ht="28.8" x14ac:dyDescent="0.3">
      <c r="B3" s="5" t="s">
        <v>29</v>
      </c>
      <c r="C3" s="5" t="s">
        <v>30</v>
      </c>
      <c r="D3" s="5" t="s">
        <v>31</v>
      </c>
    </row>
    <row r="4" spans="2:4" ht="28.8" x14ac:dyDescent="0.3">
      <c r="B4" s="5" t="s">
        <v>8</v>
      </c>
      <c r="C4" s="5" t="s">
        <v>32</v>
      </c>
      <c r="D4" s="5" t="s">
        <v>31</v>
      </c>
    </row>
  </sheetData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98894"/>
    <pageSetUpPr fitToPage="1"/>
  </sheetPr>
  <dimension ref="A3:D11"/>
  <sheetViews>
    <sheetView showGridLines="0" workbookViewId="0"/>
  </sheetViews>
  <sheetFormatPr defaultRowHeight="14.4" x14ac:dyDescent="0.3"/>
  <cols>
    <col min="1" max="1" width="44" customWidth="1"/>
    <col min="2" max="2" width="30" customWidth="1"/>
    <col min="3" max="3" width="36" customWidth="1"/>
    <col min="4" max="4" width="52" customWidth="1"/>
  </cols>
  <sheetData>
    <row r="3" spans="1:4" x14ac:dyDescent="0.3">
      <c r="A3" s="3" t="s">
        <v>33</v>
      </c>
      <c r="B3" s="3" t="s">
        <v>34</v>
      </c>
      <c r="C3" s="3" t="s">
        <v>35</v>
      </c>
      <c r="D3" s="3" t="s">
        <v>36</v>
      </c>
    </row>
    <row r="4" spans="1:4" x14ac:dyDescent="0.3">
      <c r="A4" t="s">
        <v>37</v>
      </c>
      <c r="B4" t="s">
        <v>38</v>
      </c>
      <c r="C4" t="s">
        <v>39</v>
      </c>
      <c r="D4" t="s">
        <v>40</v>
      </c>
    </row>
    <row r="5" spans="1:4" x14ac:dyDescent="0.3">
      <c r="A5" t="s">
        <v>41</v>
      </c>
      <c r="B5" t="s">
        <v>42</v>
      </c>
      <c r="C5" t="s">
        <v>43</v>
      </c>
      <c r="D5" t="s">
        <v>44</v>
      </c>
    </row>
    <row r="6" spans="1:4" x14ac:dyDescent="0.3">
      <c r="A6" t="s">
        <v>45</v>
      </c>
      <c r="B6" t="s">
        <v>46</v>
      </c>
      <c r="C6" t="s">
        <v>47</v>
      </c>
      <c r="D6" t="s">
        <v>48</v>
      </c>
    </row>
    <row r="7" spans="1:4" x14ac:dyDescent="0.3">
      <c r="A7" t="s">
        <v>49</v>
      </c>
      <c r="B7" t="s">
        <v>50</v>
      </c>
      <c r="C7" t="s">
        <v>51</v>
      </c>
      <c r="D7" t="s">
        <v>52</v>
      </c>
    </row>
    <row r="8" spans="1:4" x14ac:dyDescent="0.3">
      <c r="A8" t="s">
        <v>53</v>
      </c>
      <c r="B8" t="s">
        <v>54</v>
      </c>
      <c r="C8" t="s">
        <v>55</v>
      </c>
      <c r="D8" t="s">
        <v>56</v>
      </c>
    </row>
    <row r="9" spans="1:4" x14ac:dyDescent="0.3">
      <c r="A9" t="s">
        <v>57</v>
      </c>
      <c r="B9" t="s">
        <v>58</v>
      </c>
      <c r="C9" t="s">
        <v>59</v>
      </c>
      <c r="D9" t="s">
        <v>60</v>
      </c>
    </row>
    <row r="10" spans="1:4" x14ac:dyDescent="0.3">
      <c r="A10" t="s">
        <v>61</v>
      </c>
      <c r="B10" t="s">
        <v>62</v>
      </c>
      <c r="C10" t="s">
        <v>63</v>
      </c>
      <c r="D10" t="s">
        <v>64</v>
      </c>
    </row>
    <row r="11" spans="1:4" x14ac:dyDescent="0.3">
      <c r="A11" t="s">
        <v>65</v>
      </c>
      <c r="B11" t="s">
        <v>66</v>
      </c>
      <c r="C11" t="s">
        <v>67</v>
      </c>
      <c r="D11" t="s">
        <v>68</v>
      </c>
    </row>
  </sheetData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98894"/>
    <pageSetUpPr fitToPage="1"/>
  </sheetPr>
  <dimension ref="A3:C11"/>
  <sheetViews>
    <sheetView showGridLines="0" workbookViewId="0">
      <selection activeCell="G22" sqref="G22"/>
    </sheetView>
  </sheetViews>
  <sheetFormatPr defaultRowHeight="14.4" x14ac:dyDescent="0.3"/>
  <cols>
    <col min="1" max="2" width="11" customWidth="1"/>
    <col min="3" max="3" width="9" customWidth="1"/>
  </cols>
  <sheetData>
    <row r="3" spans="1:3" x14ac:dyDescent="0.3">
      <c r="A3" s="3" t="s">
        <v>69</v>
      </c>
      <c r="B3" s="3" t="s">
        <v>70</v>
      </c>
      <c r="C3" s="3" t="s">
        <v>71</v>
      </c>
    </row>
    <row r="4" spans="1:3" x14ac:dyDescent="0.3">
      <c r="A4" t="s">
        <v>72</v>
      </c>
      <c r="B4" s="11">
        <v>412</v>
      </c>
      <c r="C4" s="12">
        <f t="shared" ref="C4:C11" si="0">B4/SUM($B$4:$B$11)</f>
        <v>0.20426375805651958</v>
      </c>
    </row>
    <row r="5" spans="1:3" x14ac:dyDescent="0.3">
      <c r="A5" t="s">
        <v>73</v>
      </c>
      <c r="B5" s="11">
        <v>351</v>
      </c>
      <c r="C5" s="12">
        <f t="shared" si="0"/>
        <v>0.17402082300446206</v>
      </c>
    </row>
    <row r="6" spans="1:3" x14ac:dyDescent="0.3">
      <c r="A6" t="s">
        <v>74</v>
      </c>
      <c r="B6" s="11">
        <v>305</v>
      </c>
      <c r="C6" s="12">
        <f t="shared" si="0"/>
        <v>0.15121467526028756</v>
      </c>
    </row>
    <row r="7" spans="1:3" x14ac:dyDescent="0.3">
      <c r="A7" t="s">
        <v>75</v>
      </c>
      <c r="B7" s="11">
        <v>276</v>
      </c>
      <c r="C7" s="12">
        <f t="shared" si="0"/>
        <v>0.1368368864650471</v>
      </c>
    </row>
    <row r="8" spans="1:3" x14ac:dyDescent="0.3">
      <c r="A8" t="s">
        <v>76</v>
      </c>
      <c r="B8" s="11">
        <v>240</v>
      </c>
      <c r="C8" s="12">
        <f t="shared" si="0"/>
        <v>0.11898859692612791</v>
      </c>
    </row>
    <row r="9" spans="1:3" x14ac:dyDescent="0.3">
      <c r="A9" t="s">
        <v>77</v>
      </c>
      <c r="B9" s="11">
        <v>188</v>
      </c>
      <c r="C9" s="12">
        <f t="shared" si="0"/>
        <v>9.3207734258800204E-2</v>
      </c>
    </row>
    <row r="10" spans="1:3" x14ac:dyDescent="0.3">
      <c r="A10" t="s">
        <v>78</v>
      </c>
      <c r="B10" s="11">
        <v>150</v>
      </c>
      <c r="C10" s="12">
        <f t="shared" si="0"/>
        <v>7.4367873078829944E-2</v>
      </c>
    </row>
    <row r="11" spans="1:3" x14ac:dyDescent="0.3">
      <c r="A11" t="s">
        <v>79</v>
      </c>
      <c r="B11" s="11">
        <v>95</v>
      </c>
      <c r="C11" s="12">
        <f t="shared" si="0"/>
        <v>4.709965294992563E-2</v>
      </c>
    </row>
  </sheetData>
  <pageMargins left="0.75" right="0.75" top="1" bottom="1" header="0.5" footer="0.5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98894"/>
    <pageSetUpPr fitToPage="1"/>
  </sheetPr>
  <dimension ref="A3:G11"/>
  <sheetViews>
    <sheetView showGridLines="0" workbookViewId="0"/>
  </sheetViews>
  <sheetFormatPr defaultRowHeight="14.4" x14ac:dyDescent="0.3"/>
  <cols>
    <col min="1" max="1" width="18" customWidth="1"/>
    <col min="2" max="2" width="10" customWidth="1"/>
    <col min="3" max="3" width="8" customWidth="1"/>
    <col min="4" max="4" width="10" customWidth="1"/>
    <col min="5" max="6" width="8" customWidth="1"/>
    <col min="7" max="7" width="9" customWidth="1"/>
  </cols>
  <sheetData>
    <row r="3" spans="1:7" x14ac:dyDescent="0.3">
      <c r="A3" s="3" t="s">
        <v>80</v>
      </c>
      <c r="B3" s="3" t="s">
        <v>81</v>
      </c>
      <c r="C3" s="3" t="s">
        <v>82</v>
      </c>
      <c r="D3" s="3" t="s">
        <v>83</v>
      </c>
      <c r="E3" s="3" t="s">
        <v>84</v>
      </c>
      <c r="F3" s="3" t="s">
        <v>85</v>
      </c>
      <c r="G3" s="3" t="s">
        <v>86</v>
      </c>
    </row>
    <row r="4" spans="1:7" x14ac:dyDescent="0.3">
      <c r="A4" t="s">
        <v>87</v>
      </c>
      <c r="B4" s="13">
        <v>100</v>
      </c>
      <c r="E4" s="14">
        <f>F4</f>
        <v>100</v>
      </c>
      <c r="F4" s="14">
        <f>B4</f>
        <v>100</v>
      </c>
      <c r="G4" s="14">
        <f>B4</f>
        <v>100</v>
      </c>
    </row>
    <row r="5" spans="1:7" x14ac:dyDescent="0.3">
      <c r="A5" t="s">
        <v>88</v>
      </c>
      <c r="B5" s="13">
        <v>12</v>
      </c>
      <c r="C5" s="14">
        <f>F5</f>
        <v>88</v>
      </c>
      <c r="D5" s="14">
        <f>B5</f>
        <v>12</v>
      </c>
      <c r="F5" s="14">
        <f>F4-B5</f>
        <v>88</v>
      </c>
      <c r="G5" s="14">
        <f>-B5</f>
        <v>-12</v>
      </c>
    </row>
    <row r="6" spans="1:7" x14ac:dyDescent="0.3">
      <c r="A6" t="s">
        <v>89</v>
      </c>
      <c r="B6" s="13">
        <v>8.5</v>
      </c>
      <c r="C6" s="14">
        <f>F6</f>
        <v>79.5</v>
      </c>
      <c r="D6" s="14">
        <f>B6</f>
        <v>8.5</v>
      </c>
      <c r="F6" s="14">
        <f>F5-B6</f>
        <v>79.5</v>
      </c>
      <c r="G6" s="14">
        <f>-B6</f>
        <v>-8.5</v>
      </c>
    </row>
    <row r="7" spans="1:7" x14ac:dyDescent="0.3">
      <c r="A7" t="s">
        <v>90</v>
      </c>
      <c r="B7" s="13">
        <v>3</v>
      </c>
      <c r="C7" s="14">
        <f>F7</f>
        <v>76.5</v>
      </c>
      <c r="D7" s="14">
        <f>B7</f>
        <v>3</v>
      </c>
      <c r="F7" s="14">
        <f>F6-B7</f>
        <v>76.5</v>
      </c>
      <c r="G7" s="14">
        <f>-B7</f>
        <v>-3</v>
      </c>
    </row>
    <row r="8" spans="1:7" x14ac:dyDescent="0.3">
      <c r="A8" t="s">
        <v>91</v>
      </c>
      <c r="B8" s="13">
        <v>1.5</v>
      </c>
      <c r="C8" s="14">
        <f>F8</f>
        <v>75</v>
      </c>
      <c r="D8" s="14">
        <f>B8</f>
        <v>1.5</v>
      </c>
      <c r="F8" s="14">
        <f>F7-B8</f>
        <v>75</v>
      </c>
      <c r="G8" s="14">
        <f>-B8</f>
        <v>-1.5</v>
      </c>
    </row>
    <row r="9" spans="1:7" x14ac:dyDescent="0.3">
      <c r="A9" t="s">
        <v>92</v>
      </c>
      <c r="E9" s="14">
        <f>F9</f>
        <v>75</v>
      </c>
      <c r="F9" s="14">
        <f>F8</f>
        <v>75</v>
      </c>
      <c r="G9" s="14">
        <f>F9</f>
        <v>75</v>
      </c>
    </row>
    <row r="11" spans="1:7" x14ac:dyDescent="0.3">
      <c r="A11" t="s">
        <v>93</v>
      </c>
      <c r="B11" s="12">
        <f>1-F9/F4</f>
        <v>0.25</v>
      </c>
    </row>
  </sheetData>
  <pageMargins left="0.75" right="0.75" top="1" bottom="1" header="0.5" footer="0.5"/>
  <pageSetup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98894"/>
    <pageSetUpPr fitToPage="1"/>
  </sheetPr>
  <dimension ref="A3:F13"/>
  <sheetViews>
    <sheetView showGridLines="0" workbookViewId="0"/>
  </sheetViews>
  <sheetFormatPr defaultRowHeight="14.4" x14ac:dyDescent="0.3"/>
  <cols>
    <col min="1" max="1" width="11" customWidth="1"/>
    <col min="2" max="2" width="10" customWidth="1"/>
    <col min="3" max="3" width="9" customWidth="1"/>
    <col min="4" max="4" width="3" customWidth="1"/>
    <col min="5" max="5" width="12" customWidth="1"/>
    <col min="6" max="6" width="8" customWidth="1"/>
  </cols>
  <sheetData>
    <row r="3" spans="1:6" x14ac:dyDescent="0.3">
      <c r="A3" s="3" t="s">
        <v>69</v>
      </c>
      <c r="B3" s="3" t="s">
        <v>94</v>
      </c>
      <c r="C3" s="3" t="s">
        <v>95</v>
      </c>
      <c r="E3" t="s">
        <v>96</v>
      </c>
    </row>
    <row r="4" spans="1:6" x14ac:dyDescent="0.3">
      <c r="A4" t="s">
        <v>72</v>
      </c>
      <c r="B4" s="11">
        <v>92</v>
      </c>
      <c r="C4" s="11">
        <v>310</v>
      </c>
      <c r="E4" t="s">
        <v>97</v>
      </c>
      <c r="F4" s="15">
        <f>CORREL(B4:B13,C4:C13)</f>
        <v>-0.99679589136477187</v>
      </c>
    </row>
    <row r="5" spans="1:6" x14ac:dyDescent="0.3">
      <c r="A5" t="s">
        <v>73</v>
      </c>
      <c r="B5" s="11">
        <v>105</v>
      </c>
      <c r="C5" s="11">
        <v>255</v>
      </c>
    </row>
    <row r="6" spans="1:6" x14ac:dyDescent="0.3">
      <c r="A6" t="s">
        <v>74</v>
      </c>
      <c r="B6" s="11">
        <v>118</v>
      </c>
      <c r="C6" s="11">
        <v>190</v>
      </c>
    </row>
    <row r="7" spans="1:6" x14ac:dyDescent="0.3">
      <c r="A7" t="s">
        <v>75</v>
      </c>
      <c r="B7" s="11">
        <v>80</v>
      </c>
      <c r="C7" s="11">
        <v>360</v>
      </c>
    </row>
    <row r="8" spans="1:6" x14ac:dyDescent="0.3">
      <c r="A8" t="s">
        <v>76</v>
      </c>
      <c r="B8" s="11">
        <v>125</v>
      </c>
      <c r="C8" s="11">
        <v>175</v>
      </c>
    </row>
    <row r="9" spans="1:6" x14ac:dyDescent="0.3">
      <c r="A9" t="s">
        <v>77</v>
      </c>
      <c r="B9" s="11">
        <v>98</v>
      </c>
      <c r="C9" s="11">
        <v>285</v>
      </c>
    </row>
    <row r="10" spans="1:6" x14ac:dyDescent="0.3">
      <c r="A10" t="s">
        <v>78</v>
      </c>
      <c r="B10" s="11">
        <v>110</v>
      </c>
      <c r="C10" s="11">
        <v>230</v>
      </c>
    </row>
    <row r="11" spans="1:6" x14ac:dyDescent="0.3">
      <c r="A11" t="s">
        <v>79</v>
      </c>
      <c r="B11" s="11">
        <v>70</v>
      </c>
      <c r="C11" s="11">
        <v>420</v>
      </c>
    </row>
    <row r="12" spans="1:6" x14ac:dyDescent="0.3">
      <c r="A12" t="s">
        <v>98</v>
      </c>
      <c r="B12" s="11">
        <v>132</v>
      </c>
      <c r="C12" s="11">
        <v>150</v>
      </c>
    </row>
    <row r="13" spans="1:6" x14ac:dyDescent="0.3">
      <c r="A13" t="s">
        <v>99</v>
      </c>
      <c r="B13" s="11">
        <v>86</v>
      </c>
      <c r="C13" s="11">
        <v>340</v>
      </c>
    </row>
  </sheetData>
  <pageMargins left="0.75" right="0.75" top="1" bottom="1" header="0.5" footer="0.5"/>
  <pageSetup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98894"/>
    <pageSetUpPr fitToPage="1"/>
  </sheetPr>
  <dimension ref="A3:G33"/>
  <sheetViews>
    <sheetView showGridLines="0" workbookViewId="0"/>
  </sheetViews>
  <sheetFormatPr defaultRowHeight="14.4" x14ac:dyDescent="0.3"/>
  <cols>
    <col min="1" max="1" width="9" customWidth="1"/>
    <col min="2" max="2" width="10" customWidth="1"/>
    <col min="3" max="3" width="3" customWidth="1"/>
    <col min="4" max="5" width="7" customWidth="1"/>
    <col min="6" max="6" width="9" customWidth="1"/>
    <col min="7" max="7" width="8" customWidth="1"/>
  </cols>
  <sheetData>
    <row r="3" spans="1:7" x14ac:dyDescent="0.3">
      <c r="A3" s="3" t="s">
        <v>100</v>
      </c>
      <c r="B3" s="3" t="s">
        <v>94</v>
      </c>
      <c r="D3" s="3" t="s">
        <v>101</v>
      </c>
      <c r="E3" s="3" t="s">
        <v>102</v>
      </c>
      <c r="F3" s="3" t="s">
        <v>103</v>
      </c>
      <c r="G3" s="3" t="s">
        <v>104</v>
      </c>
    </row>
    <row r="4" spans="1:7" x14ac:dyDescent="0.3">
      <c r="A4">
        <v>1</v>
      </c>
      <c r="B4" s="11">
        <v>58</v>
      </c>
      <c r="D4" s="8">
        <v>50</v>
      </c>
      <c r="E4" s="8">
        <v>65</v>
      </c>
      <c r="F4" s="9" t="str">
        <f>D4&amp;"-"&amp;(E4-1)</f>
        <v>50-64</v>
      </c>
      <c r="G4" s="9">
        <f>COUNTIFS($B$4:$B$33,"&gt;="&amp;D4,$B$4:$B$33,"&lt;"&amp;E4)</f>
        <v>3</v>
      </c>
    </row>
    <row r="5" spans="1:7" x14ac:dyDescent="0.3">
      <c r="A5">
        <v>2</v>
      </c>
      <c r="B5" s="11">
        <v>62</v>
      </c>
      <c r="D5" s="8">
        <v>65</v>
      </c>
      <c r="E5" s="8">
        <v>80</v>
      </c>
      <c r="F5" s="9" t="str">
        <f>D5&amp;"-"&amp;(E5-1)</f>
        <v>65-79</v>
      </c>
      <c r="G5" s="9">
        <f>COUNTIFS($B$4:$B$33,"&gt;="&amp;D5,$B$4:$B$33,"&lt;"&amp;E5)</f>
        <v>14</v>
      </c>
    </row>
    <row r="6" spans="1:7" x14ac:dyDescent="0.3">
      <c r="A6">
        <v>3</v>
      </c>
      <c r="B6" s="11">
        <v>64</v>
      </c>
      <c r="D6" s="8">
        <v>80</v>
      </c>
      <c r="E6" s="8">
        <v>95</v>
      </c>
      <c r="F6" s="9" t="str">
        <f>D6&amp;"-"&amp;(E6-1)</f>
        <v>80-94</v>
      </c>
      <c r="G6" s="9">
        <f>COUNTIFS($B$4:$B$33,"&gt;="&amp;D6,$B$4:$B$33,"&lt;"&amp;E6)</f>
        <v>8</v>
      </c>
    </row>
    <row r="7" spans="1:7" x14ac:dyDescent="0.3">
      <c r="A7">
        <v>4</v>
      </c>
      <c r="B7" s="11">
        <v>66</v>
      </c>
      <c r="D7" s="8">
        <v>95</v>
      </c>
      <c r="E7" s="8">
        <v>110</v>
      </c>
      <c r="F7" s="9" t="str">
        <f>D7&amp;"-"&amp;(E7-1)</f>
        <v>95-109</v>
      </c>
      <c r="G7" s="9">
        <f>COUNTIFS($B$4:$B$33,"&gt;="&amp;D7,$B$4:$B$33,"&lt;"&amp;E7)</f>
        <v>3</v>
      </c>
    </row>
    <row r="8" spans="1:7" x14ac:dyDescent="0.3">
      <c r="A8">
        <v>5</v>
      </c>
      <c r="B8" s="11">
        <v>67</v>
      </c>
      <c r="D8" s="8">
        <v>110</v>
      </c>
      <c r="E8" s="8">
        <v>125</v>
      </c>
      <c r="F8" s="9" t="str">
        <f>D8&amp;"-"&amp;(E8-1)</f>
        <v>110-124</v>
      </c>
      <c r="G8" s="9">
        <f>COUNTIFS($B$4:$B$33,"&gt;="&amp;D8,$B$4:$B$33,"&lt;"&amp;E8)</f>
        <v>2</v>
      </c>
    </row>
    <row r="9" spans="1:7" x14ac:dyDescent="0.3">
      <c r="A9">
        <v>6</v>
      </c>
      <c r="B9" s="11">
        <v>69</v>
      </c>
      <c r="F9" t="s">
        <v>84</v>
      </c>
      <c r="G9" s="9">
        <f>SUM(G4:G8)</f>
        <v>30</v>
      </c>
    </row>
    <row r="10" spans="1:7" x14ac:dyDescent="0.3">
      <c r="A10">
        <v>7</v>
      </c>
      <c r="B10" s="11">
        <v>70</v>
      </c>
    </row>
    <row r="11" spans="1:7" x14ac:dyDescent="0.3">
      <c r="A11">
        <v>8</v>
      </c>
      <c r="B11" s="11">
        <v>71</v>
      </c>
    </row>
    <row r="12" spans="1:7" x14ac:dyDescent="0.3">
      <c r="A12">
        <v>9</v>
      </c>
      <c r="B12" s="11">
        <v>72</v>
      </c>
    </row>
    <row r="13" spans="1:7" x14ac:dyDescent="0.3">
      <c r="A13">
        <v>10</v>
      </c>
      <c r="B13" s="11">
        <v>73</v>
      </c>
    </row>
    <row r="14" spans="1:7" x14ac:dyDescent="0.3">
      <c r="A14">
        <v>11</v>
      </c>
      <c r="B14" s="11">
        <v>74</v>
      </c>
    </row>
    <row r="15" spans="1:7" x14ac:dyDescent="0.3">
      <c r="A15">
        <v>12</v>
      </c>
      <c r="B15" s="11">
        <v>75</v>
      </c>
    </row>
    <row r="16" spans="1:7" x14ac:dyDescent="0.3">
      <c r="A16">
        <v>13</v>
      </c>
      <c r="B16" s="11">
        <v>75</v>
      </c>
    </row>
    <row r="17" spans="1:2" x14ac:dyDescent="0.3">
      <c r="A17">
        <v>14</v>
      </c>
      <c r="B17" s="11">
        <v>76</v>
      </c>
    </row>
    <row r="18" spans="1:2" x14ac:dyDescent="0.3">
      <c r="A18">
        <v>15</v>
      </c>
      <c r="B18" s="11">
        <v>77</v>
      </c>
    </row>
    <row r="19" spans="1:2" x14ac:dyDescent="0.3">
      <c r="A19">
        <v>16</v>
      </c>
      <c r="B19" s="11">
        <v>78</v>
      </c>
    </row>
    <row r="20" spans="1:2" x14ac:dyDescent="0.3">
      <c r="A20">
        <v>17</v>
      </c>
      <c r="B20" s="11">
        <v>79</v>
      </c>
    </row>
    <row r="21" spans="1:2" x14ac:dyDescent="0.3">
      <c r="A21">
        <v>18</v>
      </c>
      <c r="B21" s="11">
        <v>80</v>
      </c>
    </row>
    <row r="22" spans="1:2" x14ac:dyDescent="0.3">
      <c r="A22">
        <v>19</v>
      </c>
      <c r="B22" s="11">
        <v>81</v>
      </c>
    </row>
    <row r="23" spans="1:2" x14ac:dyDescent="0.3">
      <c r="A23">
        <v>20</v>
      </c>
      <c r="B23" s="11">
        <v>83</v>
      </c>
    </row>
    <row r="24" spans="1:2" x14ac:dyDescent="0.3">
      <c r="A24">
        <v>21</v>
      </c>
      <c r="B24" s="11">
        <v>84</v>
      </c>
    </row>
    <row r="25" spans="1:2" x14ac:dyDescent="0.3">
      <c r="A25">
        <v>22</v>
      </c>
      <c r="B25" s="11">
        <v>86</v>
      </c>
    </row>
    <row r="26" spans="1:2" x14ac:dyDescent="0.3">
      <c r="A26">
        <v>23</v>
      </c>
      <c r="B26" s="11">
        <v>88</v>
      </c>
    </row>
    <row r="27" spans="1:2" x14ac:dyDescent="0.3">
      <c r="A27">
        <v>24</v>
      </c>
      <c r="B27" s="11">
        <v>90</v>
      </c>
    </row>
    <row r="28" spans="1:2" x14ac:dyDescent="0.3">
      <c r="A28">
        <v>25</v>
      </c>
      <c r="B28" s="11">
        <v>93</v>
      </c>
    </row>
    <row r="29" spans="1:2" x14ac:dyDescent="0.3">
      <c r="A29">
        <v>26</v>
      </c>
      <c r="B29" s="11">
        <v>95</v>
      </c>
    </row>
    <row r="30" spans="1:2" x14ac:dyDescent="0.3">
      <c r="A30">
        <v>27</v>
      </c>
      <c r="B30" s="11">
        <v>99</v>
      </c>
    </row>
    <row r="31" spans="1:2" x14ac:dyDescent="0.3">
      <c r="A31">
        <v>28</v>
      </c>
      <c r="B31" s="11">
        <v>104</v>
      </c>
    </row>
    <row r="32" spans="1:2" x14ac:dyDescent="0.3">
      <c r="A32">
        <v>29</v>
      </c>
      <c r="B32" s="11">
        <v>112</v>
      </c>
    </row>
    <row r="33" spans="1:2" x14ac:dyDescent="0.3">
      <c r="A33">
        <v>30</v>
      </c>
      <c r="B33" s="11">
        <v>121</v>
      </c>
    </row>
  </sheetData>
  <pageMargins left="0.75" right="0.75" top="1" bottom="1" header="0.5" footer="0.5"/>
  <pageSetup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E65E27"/>
    <pageSetUpPr fitToPage="1"/>
  </sheetPr>
  <dimension ref="A1:A7"/>
  <sheetViews>
    <sheetView showGridLines="0" workbookViewId="0"/>
  </sheetViews>
  <sheetFormatPr defaultRowHeight="14.4" x14ac:dyDescent="0.3"/>
  <cols>
    <col min="1" max="1" width="130" customWidth="1"/>
  </cols>
  <sheetData>
    <row r="1" spans="1:1" x14ac:dyDescent="0.3">
      <c r="A1" t="s">
        <v>14</v>
      </c>
    </row>
    <row r="3" spans="1:1" x14ac:dyDescent="0.3">
      <c r="A3" t="s">
        <v>105</v>
      </c>
    </row>
    <row r="4" spans="1:1" x14ac:dyDescent="0.3">
      <c r="A4" t="s">
        <v>106</v>
      </c>
    </row>
    <row r="5" spans="1:1" x14ac:dyDescent="0.3">
      <c r="A5" t="s">
        <v>107</v>
      </c>
    </row>
    <row r="6" spans="1:1" x14ac:dyDescent="0.3">
      <c r="A6" t="s">
        <v>108</v>
      </c>
    </row>
    <row r="7" spans="1:1" x14ac:dyDescent="0.3">
      <c r="A7" t="s">
        <v>109</v>
      </c>
    </row>
  </sheetData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</vt:lpstr>
      <vt:lpstr>Assumptions</vt:lpstr>
      <vt:lpstr>Chooser</vt:lpstr>
      <vt:lpstr>Pie vs Bar</vt:lpstr>
      <vt:lpstr>Bridge</vt:lpstr>
      <vt:lpstr>Scatter</vt:lpstr>
      <vt:lpstr>Distribution</vt:lpstr>
      <vt:lpstr>Steps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Gianclaudio Floria</cp:lastModifiedBy>
  <dcterms:created xsi:type="dcterms:W3CDTF">2026-10-19T18:27:00Z</dcterms:created>
  <dcterms:modified xsi:type="dcterms:W3CDTF">2026-10-20T07:33:28Z</dcterms:modified>
</cp:coreProperties>
</file>